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53c5b08f4bff8a1/01. cashflow13/01. Products/01. CashflowFree/01. Basic/"/>
    </mc:Choice>
  </mc:AlternateContent>
  <xr:revisionPtr revIDLastSave="15" documentId="8_{C3C09DA3-43D6-4AEF-94F4-3C8B149F0F8C}" xr6:coauthVersionLast="47" xr6:coauthVersionMax="47" xr10:uidLastSave="{695B93AB-7DA6-479B-8AA8-F8327EE942A3}"/>
  <bookViews>
    <workbookView xWindow="-28920" yWindow="-120" windowWidth="29040" windowHeight="15720" tabRatio="834" activeTab="10" xr2:uid="{6D390C4F-DCA8-4D21-9843-05251D8E92B7}"/>
  </bookViews>
  <sheets>
    <sheet name="Disclaimer!" sheetId="11" r:id="rId1"/>
    <sheet name="Index" sheetId="13" r:id="rId2"/>
    <sheet name="Outputs&gt;&gt;" sheetId="8" r:id="rId3"/>
    <sheet name="Dashboard" sheetId="9" r:id="rId4"/>
    <sheet name="13W CFF" sheetId="1" r:id="rId5"/>
    <sheet name="Cash actuals" sheetId="12" r:id="rId6"/>
    <sheet name="Data input&gt;&gt;" sheetId="10" r:id="rId7"/>
    <sheet name="Bank postings" sheetId="2" r:id="rId8"/>
    <sheet name="AR report" sheetId="3" r:id="rId9"/>
    <sheet name="AP report" sheetId="4" r:id="rId10"/>
    <sheet name="New sales" sheetId="5" r:id="rId11"/>
    <sheet name="New purchases" sheetId="6" r:id="rId12"/>
    <sheet name="Category lookups" sheetId="7" r:id="rId13"/>
  </sheets>
  <definedNames>
    <definedName name="_xlchart.v5.0" hidden="1">Dashboard!$C$48:$C$61</definedName>
    <definedName name="_xlchart.v5.1" hidden="1">Dashboard!$D$48:$D$61</definedName>
    <definedName name="COGS">'Category lookups'!$G$8:$G$13</definedName>
    <definedName name="Non_operating">'Category lookups'!$M$8:$M$15</definedName>
    <definedName name="Other_operating_expenses">'Category lookups'!$K$8:$K$14</definedName>
    <definedName name="Payroll">'Category lookups'!$I$8:$I$10</definedName>
    <definedName name="Receipts">'Category lookups'!$E$8:$E$12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7" l="1"/>
  <c r="K7" i="7"/>
  <c r="I7" i="7"/>
  <c r="G7" i="7"/>
  <c r="E7" i="7"/>
  <c r="C36" i="1"/>
  <c r="C74" i="9" s="1"/>
  <c r="C44" i="1"/>
  <c r="C75" i="9" s="1"/>
  <c r="D73" i="9"/>
  <c r="C91" i="9"/>
  <c r="C90" i="9"/>
  <c r="C89" i="9"/>
  <c r="C88" i="9"/>
  <c r="C87" i="9"/>
  <c r="C86" i="9"/>
  <c r="C85" i="9"/>
  <c r="C84" i="9"/>
  <c r="C83" i="9"/>
  <c r="C82" i="9"/>
  <c r="C81" i="9"/>
  <c r="C80" i="9"/>
  <c r="C79" i="9"/>
  <c r="C78" i="9"/>
  <c r="C77" i="9"/>
  <c r="C76" i="9"/>
  <c r="C73" i="9"/>
  <c r="C72" i="9"/>
  <c r="D50" i="9"/>
  <c r="C59" i="9"/>
  <c r="C58" i="9"/>
  <c r="C57" i="9"/>
  <c r="C56" i="9"/>
  <c r="C55" i="9"/>
  <c r="C54" i="9"/>
  <c r="C53" i="9"/>
  <c r="C50" i="9"/>
  <c r="C49" i="9"/>
  <c r="P14" i="9"/>
  <c r="O14" i="9"/>
  <c r="N14" i="9"/>
  <c r="M14" i="9"/>
  <c r="L14" i="9"/>
  <c r="K14" i="9"/>
  <c r="J14" i="9"/>
  <c r="I14" i="9"/>
  <c r="H14" i="9"/>
  <c r="G14" i="9"/>
  <c r="F14" i="9"/>
  <c r="E14" i="9"/>
  <c r="P11" i="9"/>
  <c r="O11" i="9"/>
  <c r="N11" i="9"/>
  <c r="M11" i="9"/>
  <c r="L11" i="9"/>
  <c r="K11" i="9"/>
  <c r="J11" i="9"/>
  <c r="I11" i="9"/>
  <c r="H11" i="9"/>
  <c r="G11" i="9"/>
  <c r="F11" i="9"/>
  <c r="E11" i="9"/>
  <c r="D14" i="9"/>
  <c r="D11" i="9"/>
  <c r="D9" i="9"/>
  <c r="F47" i="2"/>
  <c r="C60" i="12"/>
  <c r="C58" i="12"/>
  <c r="C56" i="12"/>
  <c r="C54" i="12"/>
  <c r="C52" i="12"/>
  <c r="C50" i="12"/>
  <c r="C48" i="12"/>
  <c r="C46" i="12"/>
  <c r="C45" i="12"/>
  <c r="C44" i="12"/>
  <c r="C41" i="12"/>
  <c r="C40" i="12"/>
  <c r="C39" i="12"/>
  <c r="C38" i="12"/>
  <c r="C37" i="12"/>
  <c r="C36" i="12"/>
  <c r="C26" i="12"/>
  <c r="C24" i="12"/>
  <c r="C22" i="12"/>
  <c r="C20" i="12"/>
  <c r="C18" i="12"/>
  <c r="C51" i="9" l="1"/>
  <c r="C52" i="9"/>
  <c r="J1000" i="2"/>
  <c r="N1000" i="2" s="1"/>
  <c r="J999" i="2"/>
  <c r="N999" i="2" s="1"/>
  <c r="J998" i="2"/>
  <c r="N998" i="2" s="1"/>
  <c r="J997" i="2"/>
  <c r="N997" i="2" s="1"/>
  <c r="J996" i="2"/>
  <c r="N996" i="2" s="1"/>
  <c r="J995" i="2"/>
  <c r="N995" i="2" s="1"/>
  <c r="J994" i="2"/>
  <c r="N994" i="2" s="1"/>
  <c r="J993" i="2"/>
  <c r="N993" i="2" s="1"/>
  <c r="J992" i="2"/>
  <c r="N992" i="2" s="1"/>
  <c r="J991" i="2"/>
  <c r="N991" i="2" s="1"/>
  <c r="J990" i="2"/>
  <c r="N990" i="2" s="1"/>
  <c r="J989" i="2"/>
  <c r="N989" i="2" s="1"/>
  <c r="J988" i="2"/>
  <c r="N988" i="2" s="1"/>
  <c r="J987" i="2"/>
  <c r="N987" i="2" s="1"/>
  <c r="J986" i="2"/>
  <c r="N986" i="2" s="1"/>
  <c r="J985" i="2"/>
  <c r="N985" i="2" s="1"/>
  <c r="J984" i="2"/>
  <c r="N984" i="2" s="1"/>
  <c r="J983" i="2"/>
  <c r="N983" i="2" s="1"/>
  <c r="J982" i="2"/>
  <c r="N982" i="2" s="1"/>
  <c r="J981" i="2"/>
  <c r="N981" i="2" s="1"/>
  <c r="J980" i="2"/>
  <c r="N980" i="2" s="1"/>
  <c r="J979" i="2"/>
  <c r="N979" i="2" s="1"/>
  <c r="J978" i="2"/>
  <c r="N978" i="2" s="1"/>
  <c r="J977" i="2"/>
  <c r="N977" i="2" s="1"/>
  <c r="J976" i="2"/>
  <c r="N976" i="2" s="1"/>
  <c r="J975" i="2"/>
  <c r="N975" i="2" s="1"/>
  <c r="J974" i="2"/>
  <c r="N974" i="2" s="1"/>
  <c r="J973" i="2"/>
  <c r="N973" i="2" s="1"/>
  <c r="J972" i="2"/>
  <c r="N972" i="2" s="1"/>
  <c r="J971" i="2"/>
  <c r="N971" i="2" s="1"/>
  <c r="J970" i="2"/>
  <c r="N970" i="2" s="1"/>
  <c r="J969" i="2"/>
  <c r="N969" i="2" s="1"/>
  <c r="J968" i="2"/>
  <c r="N968" i="2" s="1"/>
  <c r="J967" i="2"/>
  <c r="N967" i="2" s="1"/>
  <c r="J966" i="2"/>
  <c r="N966" i="2" s="1"/>
  <c r="J965" i="2"/>
  <c r="N965" i="2" s="1"/>
  <c r="J964" i="2"/>
  <c r="N964" i="2" s="1"/>
  <c r="J963" i="2"/>
  <c r="N963" i="2" s="1"/>
  <c r="J962" i="2"/>
  <c r="N962" i="2" s="1"/>
  <c r="J961" i="2"/>
  <c r="N961" i="2" s="1"/>
  <c r="J960" i="2"/>
  <c r="N960" i="2" s="1"/>
  <c r="J959" i="2"/>
  <c r="N959" i="2" s="1"/>
  <c r="J958" i="2"/>
  <c r="N958" i="2" s="1"/>
  <c r="J957" i="2"/>
  <c r="N957" i="2" s="1"/>
  <c r="J956" i="2"/>
  <c r="N956" i="2" s="1"/>
  <c r="J955" i="2"/>
  <c r="N955" i="2" s="1"/>
  <c r="J954" i="2"/>
  <c r="N954" i="2" s="1"/>
  <c r="J953" i="2"/>
  <c r="N953" i="2" s="1"/>
  <c r="J952" i="2"/>
  <c r="N952" i="2" s="1"/>
  <c r="J951" i="2"/>
  <c r="N951" i="2" s="1"/>
  <c r="J950" i="2"/>
  <c r="N950" i="2" s="1"/>
  <c r="J949" i="2"/>
  <c r="N949" i="2" s="1"/>
  <c r="J948" i="2"/>
  <c r="N948" i="2" s="1"/>
  <c r="J947" i="2"/>
  <c r="N947" i="2" s="1"/>
  <c r="J946" i="2"/>
  <c r="N946" i="2" s="1"/>
  <c r="J945" i="2"/>
  <c r="N945" i="2" s="1"/>
  <c r="J944" i="2"/>
  <c r="N944" i="2" s="1"/>
  <c r="J943" i="2"/>
  <c r="N943" i="2" s="1"/>
  <c r="J942" i="2"/>
  <c r="N942" i="2" s="1"/>
  <c r="J941" i="2"/>
  <c r="N941" i="2" s="1"/>
  <c r="J940" i="2"/>
  <c r="N940" i="2" s="1"/>
  <c r="J939" i="2"/>
  <c r="N939" i="2" s="1"/>
  <c r="J938" i="2"/>
  <c r="N938" i="2" s="1"/>
  <c r="J937" i="2"/>
  <c r="N937" i="2" s="1"/>
  <c r="J936" i="2"/>
  <c r="N936" i="2" s="1"/>
  <c r="J935" i="2"/>
  <c r="N935" i="2" s="1"/>
  <c r="J934" i="2"/>
  <c r="N934" i="2" s="1"/>
  <c r="J933" i="2"/>
  <c r="N933" i="2" s="1"/>
  <c r="J932" i="2"/>
  <c r="N932" i="2" s="1"/>
  <c r="J931" i="2"/>
  <c r="N931" i="2" s="1"/>
  <c r="J930" i="2"/>
  <c r="N930" i="2" s="1"/>
  <c r="J929" i="2"/>
  <c r="N929" i="2" s="1"/>
  <c r="J928" i="2"/>
  <c r="N928" i="2" s="1"/>
  <c r="J927" i="2"/>
  <c r="N927" i="2" s="1"/>
  <c r="J926" i="2"/>
  <c r="N926" i="2" s="1"/>
  <c r="J925" i="2"/>
  <c r="N925" i="2" s="1"/>
  <c r="J924" i="2"/>
  <c r="N924" i="2" s="1"/>
  <c r="J923" i="2"/>
  <c r="N923" i="2" s="1"/>
  <c r="J922" i="2"/>
  <c r="N922" i="2" s="1"/>
  <c r="J921" i="2"/>
  <c r="N921" i="2" s="1"/>
  <c r="J920" i="2"/>
  <c r="N920" i="2" s="1"/>
  <c r="J919" i="2"/>
  <c r="N919" i="2" s="1"/>
  <c r="J918" i="2"/>
  <c r="N918" i="2" s="1"/>
  <c r="J917" i="2"/>
  <c r="N917" i="2" s="1"/>
  <c r="J916" i="2"/>
  <c r="N916" i="2" s="1"/>
  <c r="J915" i="2"/>
  <c r="N915" i="2" s="1"/>
  <c r="J914" i="2"/>
  <c r="N914" i="2" s="1"/>
  <c r="J913" i="2"/>
  <c r="N913" i="2" s="1"/>
  <c r="J912" i="2"/>
  <c r="N912" i="2" s="1"/>
  <c r="J911" i="2"/>
  <c r="N911" i="2" s="1"/>
  <c r="J910" i="2"/>
  <c r="N910" i="2" s="1"/>
  <c r="J909" i="2"/>
  <c r="N909" i="2" s="1"/>
  <c r="J908" i="2"/>
  <c r="N908" i="2" s="1"/>
  <c r="J907" i="2"/>
  <c r="N907" i="2" s="1"/>
  <c r="J906" i="2"/>
  <c r="N906" i="2" s="1"/>
  <c r="J905" i="2"/>
  <c r="N905" i="2" s="1"/>
  <c r="J904" i="2"/>
  <c r="N904" i="2" s="1"/>
  <c r="J903" i="2"/>
  <c r="N903" i="2" s="1"/>
  <c r="J902" i="2"/>
  <c r="N902" i="2" s="1"/>
  <c r="J901" i="2"/>
  <c r="N901" i="2" s="1"/>
  <c r="J900" i="2"/>
  <c r="N900" i="2" s="1"/>
  <c r="J899" i="2"/>
  <c r="N899" i="2" s="1"/>
  <c r="J898" i="2"/>
  <c r="N898" i="2" s="1"/>
  <c r="J897" i="2"/>
  <c r="N897" i="2" s="1"/>
  <c r="J896" i="2"/>
  <c r="N896" i="2" s="1"/>
  <c r="J895" i="2"/>
  <c r="N895" i="2" s="1"/>
  <c r="J894" i="2"/>
  <c r="N894" i="2" s="1"/>
  <c r="J893" i="2"/>
  <c r="N893" i="2" s="1"/>
  <c r="J892" i="2"/>
  <c r="N892" i="2" s="1"/>
  <c r="J891" i="2"/>
  <c r="N891" i="2" s="1"/>
  <c r="J890" i="2"/>
  <c r="N890" i="2" s="1"/>
  <c r="J889" i="2"/>
  <c r="N889" i="2" s="1"/>
  <c r="J888" i="2"/>
  <c r="N888" i="2" s="1"/>
  <c r="J887" i="2"/>
  <c r="N887" i="2" s="1"/>
  <c r="J886" i="2"/>
  <c r="N886" i="2" s="1"/>
  <c r="J885" i="2"/>
  <c r="N885" i="2" s="1"/>
  <c r="J884" i="2"/>
  <c r="N884" i="2" s="1"/>
  <c r="J883" i="2"/>
  <c r="N883" i="2" s="1"/>
  <c r="J882" i="2"/>
  <c r="N882" i="2" s="1"/>
  <c r="J881" i="2"/>
  <c r="N881" i="2" s="1"/>
  <c r="J880" i="2"/>
  <c r="N880" i="2" s="1"/>
  <c r="J879" i="2"/>
  <c r="N879" i="2" s="1"/>
  <c r="J878" i="2"/>
  <c r="N878" i="2" s="1"/>
  <c r="J877" i="2"/>
  <c r="N877" i="2" s="1"/>
  <c r="J876" i="2"/>
  <c r="N876" i="2" s="1"/>
  <c r="J875" i="2"/>
  <c r="N875" i="2" s="1"/>
  <c r="J874" i="2"/>
  <c r="N874" i="2" s="1"/>
  <c r="J873" i="2"/>
  <c r="N873" i="2" s="1"/>
  <c r="J872" i="2"/>
  <c r="N872" i="2" s="1"/>
  <c r="J871" i="2"/>
  <c r="N871" i="2" s="1"/>
  <c r="J870" i="2"/>
  <c r="N870" i="2" s="1"/>
  <c r="J869" i="2"/>
  <c r="N869" i="2" s="1"/>
  <c r="J868" i="2"/>
  <c r="N868" i="2" s="1"/>
  <c r="J867" i="2"/>
  <c r="N867" i="2" s="1"/>
  <c r="J866" i="2"/>
  <c r="N866" i="2" s="1"/>
  <c r="J865" i="2"/>
  <c r="N865" i="2" s="1"/>
  <c r="J864" i="2"/>
  <c r="N864" i="2" s="1"/>
  <c r="J863" i="2"/>
  <c r="N863" i="2" s="1"/>
  <c r="J862" i="2"/>
  <c r="N862" i="2" s="1"/>
  <c r="J861" i="2"/>
  <c r="N861" i="2" s="1"/>
  <c r="J860" i="2"/>
  <c r="N860" i="2" s="1"/>
  <c r="J859" i="2"/>
  <c r="N859" i="2" s="1"/>
  <c r="J858" i="2"/>
  <c r="N858" i="2" s="1"/>
  <c r="J857" i="2"/>
  <c r="N857" i="2" s="1"/>
  <c r="J856" i="2"/>
  <c r="N856" i="2" s="1"/>
  <c r="J855" i="2"/>
  <c r="N855" i="2" s="1"/>
  <c r="J854" i="2"/>
  <c r="N854" i="2" s="1"/>
  <c r="J853" i="2"/>
  <c r="N853" i="2" s="1"/>
  <c r="J852" i="2"/>
  <c r="N852" i="2" s="1"/>
  <c r="J851" i="2"/>
  <c r="N851" i="2" s="1"/>
  <c r="J850" i="2"/>
  <c r="N850" i="2" s="1"/>
  <c r="J849" i="2"/>
  <c r="N849" i="2" s="1"/>
  <c r="J848" i="2"/>
  <c r="N848" i="2" s="1"/>
  <c r="J847" i="2"/>
  <c r="N847" i="2" s="1"/>
  <c r="J846" i="2"/>
  <c r="N846" i="2" s="1"/>
  <c r="J845" i="2"/>
  <c r="N845" i="2" s="1"/>
  <c r="J844" i="2"/>
  <c r="N844" i="2" s="1"/>
  <c r="J843" i="2"/>
  <c r="N843" i="2" s="1"/>
  <c r="J842" i="2"/>
  <c r="N842" i="2" s="1"/>
  <c r="J841" i="2"/>
  <c r="N841" i="2" s="1"/>
  <c r="J840" i="2"/>
  <c r="N840" i="2" s="1"/>
  <c r="J839" i="2"/>
  <c r="N839" i="2" s="1"/>
  <c r="J838" i="2"/>
  <c r="N838" i="2" s="1"/>
  <c r="J837" i="2"/>
  <c r="N837" i="2" s="1"/>
  <c r="J836" i="2"/>
  <c r="N836" i="2" s="1"/>
  <c r="J835" i="2"/>
  <c r="N835" i="2" s="1"/>
  <c r="J834" i="2"/>
  <c r="N834" i="2" s="1"/>
  <c r="J833" i="2"/>
  <c r="N833" i="2" s="1"/>
  <c r="J832" i="2"/>
  <c r="N832" i="2" s="1"/>
  <c r="J831" i="2"/>
  <c r="N831" i="2" s="1"/>
  <c r="J830" i="2"/>
  <c r="N830" i="2" s="1"/>
  <c r="J829" i="2"/>
  <c r="N829" i="2" s="1"/>
  <c r="J828" i="2"/>
  <c r="N828" i="2" s="1"/>
  <c r="J827" i="2"/>
  <c r="N827" i="2" s="1"/>
  <c r="J826" i="2"/>
  <c r="N826" i="2" s="1"/>
  <c r="J825" i="2"/>
  <c r="N825" i="2" s="1"/>
  <c r="J824" i="2"/>
  <c r="N824" i="2" s="1"/>
  <c r="J823" i="2"/>
  <c r="N823" i="2" s="1"/>
  <c r="J822" i="2"/>
  <c r="N822" i="2" s="1"/>
  <c r="J821" i="2"/>
  <c r="N821" i="2" s="1"/>
  <c r="J820" i="2"/>
  <c r="N820" i="2" s="1"/>
  <c r="J819" i="2"/>
  <c r="N819" i="2" s="1"/>
  <c r="J818" i="2"/>
  <c r="N818" i="2" s="1"/>
  <c r="J817" i="2"/>
  <c r="N817" i="2" s="1"/>
  <c r="J816" i="2"/>
  <c r="N816" i="2" s="1"/>
  <c r="J815" i="2"/>
  <c r="N815" i="2" s="1"/>
  <c r="J814" i="2"/>
  <c r="N814" i="2" s="1"/>
  <c r="J813" i="2"/>
  <c r="N813" i="2" s="1"/>
  <c r="J812" i="2"/>
  <c r="N812" i="2" s="1"/>
  <c r="J811" i="2"/>
  <c r="N811" i="2" s="1"/>
  <c r="J810" i="2"/>
  <c r="N810" i="2" s="1"/>
  <c r="J809" i="2"/>
  <c r="N809" i="2" s="1"/>
  <c r="J808" i="2"/>
  <c r="N808" i="2" s="1"/>
  <c r="J807" i="2"/>
  <c r="N807" i="2" s="1"/>
  <c r="J806" i="2"/>
  <c r="N806" i="2" s="1"/>
  <c r="J805" i="2"/>
  <c r="N805" i="2" s="1"/>
  <c r="J804" i="2"/>
  <c r="N804" i="2" s="1"/>
  <c r="J803" i="2"/>
  <c r="N803" i="2" s="1"/>
  <c r="J802" i="2"/>
  <c r="N802" i="2" s="1"/>
  <c r="J801" i="2"/>
  <c r="N801" i="2" s="1"/>
  <c r="J800" i="2"/>
  <c r="N800" i="2" s="1"/>
  <c r="J799" i="2"/>
  <c r="N799" i="2" s="1"/>
  <c r="J798" i="2"/>
  <c r="N798" i="2" s="1"/>
  <c r="J797" i="2"/>
  <c r="N797" i="2" s="1"/>
  <c r="J796" i="2"/>
  <c r="N796" i="2" s="1"/>
  <c r="J795" i="2"/>
  <c r="N795" i="2" s="1"/>
  <c r="J794" i="2"/>
  <c r="N794" i="2" s="1"/>
  <c r="J793" i="2"/>
  <c r="N793" i="2" s="1"/>
  <c r="J792" i="2"/>
  <c r="N792" i="2" s="1"/>
  <c r="J791" i="2"/>
  <c r="N791" i="2" s="1"/>
  <c r="J790" i="2"/>
  <c r="N790" i="2" s="1"/>
  <c r="J789" i="2"/>
  <c r="N789" i="2" s="1"/>
  <c r="J788" i="2"/>
  <c r="N788" i="2" s="1"/>
  <c r="J787" i="2"/>
  <c r="N787" i="2" s="1"/>
  <c r="J786" i="2"/>
  <c r="N786" i="2" s="1"/>
  <c r="J785" i="2"/>
  <c r="N785" i="2" s="1"/>
  <c r="J784" i="2"/>
  <c r="N784" i="2" s="1"/>
  <c r="J783" i="2"/>
  <c r="N783" i="2" s="1"/>
  <c r="J782" i="2"/>
  <c r="N782" i="2" s="1"/>
  <c r="J781" i="2"/>
  <c r="N781" i="2" s="1"/>
  <c r="J780" i="2"/>
  <c r="N780" i="2" s="1"/>
  <c r="J779" i="2"/>
  <c r="N779" i="2" s="1"/>
  <c r="J778" i="2"/>
  <c r="N778" i="2" s="1"/>
  <c r="J777" i="2"/>
  <c r="N777" i="2" s="1"/>
  <c r="J776" i="2"/>
  <c r="N776" i="2" s="1"/>
  <c r="J775" i="2"/>
  <c r="N775" i="2" s="1"/>
  <c r="J774" i="2"/>
  <c r="N774" i="2" s="1"/>
  <c r="J773" i="2"/>
  <c r="N773" i="2" s="1"/>
  <c r="J772" i="2"/>
  <c r="N772" i="2" s="1"/>
  <c r="J771" i="2"/>
  <c r="N771" i="2" s="1"/>
  <c r="J770" i="2"/>
  <c r="N770" i="2" s="1"/>
  <c r="J769" i="2"/>
  <c r="N769" i="2" s="1"/>
  <c r="J768" i="2"/>
  <c r="N768" i="2" s="1"/>
  <c r="J767" i="2"/>
  <c r="N767" i="2" s="1"/>
  <c r="J766" i="2"/>
  <c r="N766" i="2" s="1"/>
  <c r="J765" i="2"/>
  <c r="N765" i="2" s="1"/>
  <c r="J764" i="2"/>
  <c r="N764" i="2" s="1"/>
  <c r="J763" i="2"/>
  <c r="N763" i="2" s="1"/>
  <c r="J762" i="2"/>
  <c r="N762" i="2" s="1"/>
  <c r="J761" i="2"/>
  <c r="N761" i="2" s="1"/>
  <c r="J760" i="2"/>
  <c r="N760" i="2" s="1"/>
  <c r="J759" i="2"/>
  <c r="N759" i="2" s="1"/>
  <c r="J758" i="2"/>
  <c r="N758" i="2" s="1"/>
  <c r="J757" i="2"/>
  <c r="N757" i="2" s="1"/>
  <c r="J756" i="2"/>
  <c r="N756" i="2" s="1"/>
  <c r="J755" i="2"/>
  <c r="N755" i="2" s="1"/>
  <c r="J754" i="2"/>
  <c r="N754" i="2" s="1"/>
  <c r="J753" i="2"/>
  <c r="N753" i="2" s="1"/>
  <c r="J752" i="2"/>
  <c r="N752" i="2" s="1"/>
  <c r="J751" i="2"/>
  <c r="N751" i="2" s="1"/>
  <c r="J750" i="2"/>
  <c r="N750" i="2" s="1"/>
  <c r="J749" i="2"/>
  <c r="N749" i="2" s="1"/>
  <c r="J748" i="2"/>
  <c r="N748" i="2" s="1"/>
  <c r="J747" i="2"/>
  <c r="N747" i="2" s="1"/>
  <c r="J746" i="2"/>
  <c r="N746" i="2" s="1"/>
  <c r="J745" i="2"/>
  <c r="N745" i="2" s="1"/>
  <c r="J744" i="2"/>
  <c r="N744" i="2" s="1"/>
  <c r="J743" i="2"/>
  <c r="N743" i="2" s="1"/>
  <c r="J742" i="2"/>
  <c r="N742" i="2" s="1"/>
  <c r="J741" i="2"/>
  <c r="N741" i="2" s="1"/>
  <c r="J740" i="2"/>
  <c r="N740" i="2" s="1"/>
  <c r="J739" i="2"/>
  <c r="N739" i="2" s="1"/>
  <c r="J738" i="2"/>
  <c r="N738" i="2" s="1"/>
  <c r="J737" i="2"/>
  <c r="N737" i="2" s="1"/>
  <c r="J736" i="2"/>
  <c r="N736" i="2" s="1"/>
  <c r="J735" i="2"/>
  <c r="N735" i="2" s="1"/>
  <c r="J734" i="2"/>
  <c r="N734" i="2" s="1"/>
  <c r="J733" i="2"/>
  <c r="N733" i="2" s="1"/>
  <c r="J732" i="2"/>
  <c r="N732" i="2" s="1"/>
  <c r="J731" i="2"/>
  <c r="N731" i="2" s="1"/>
  <c r="J730" i="2"/>
  <c r="N730" i="2" s="1"/>
  <c r="J729" i="2"/>
  <c r="N729" i="2" s="1"/>
  <c r="J728" i="2"/>
  <c r="N728" i="2" s="1"/>
  <c r="J727" i="2"/>
  <c r="N727" i="2" s="1"/>
  <c r="J726" i="2"/>
  <c r="N726" i="2" s="1"/>
  <c r="J725" i="2"/>
  <c r="N725" i="2" s="1"/>
  <c r="J724" i="2"/>
  <c r="N724" i="2" s="1"/>
  <c r="J723" i="2"/>
  <c r="N723" i="2" s="1"/>
  <c r="J722" i="2"/>
  <c r="N722" i="2" s="1"/>
  <c r="J721" i="2"/>
  <c r="N721" i="2" s="1"/>
  <c r="J720" i="2"/>
  <c r="N720" i="2" s="1"/>
  <c r="J719" i="2"/>
  <c r="N719" i="2" s="1"/>
  <c r="J718" i="2"/>
  <c r="N718" i="2" s="1"/>
  <c r="J717" i="2"/>
  <c r="N717" i="2" s="1"/>
  <c r="J716" i="2"/>
  <c r="N716" i="2" s="1"/>
  <c r="J715" i="2"/>
  <c r="N715" i="2" s="1"/>
  <c r="J714" i="2"/>
  <c r="N714" i="2" s="1"/>
  <c r="J713" i="2"/>
  <c r="N713" i="2" s="1"/>
  <c r="J712" i="2"/>
  <c r="N712" i="2" s="1"/>
  <c r="J711" i="2"/>
  <c r="N711" i="2" s="1"/>
  <c r="J710" i="2"/>
  <c r="N710" i="2" s="1"/>
  <c r="J709" i="2"/>
  <c r="N709" i="2" s="1"/>
  <c r="J708" i="2"/>
  <c r="N708" i="2" s="1"/>
  <c r="J707" i="2"/>
  <c r="N707" i="2" s="1"/>
  <c r="J706" i="2"/>
  <c r="N706" i="2" s="1"/>
  <c r="J705" i="2"/>
  <c r="N705" i="2" s="1"/>
  <c r="J704" i="2"/>
  <c r="N704" i="2" s="1"/>
  <c r="J703" i="2"/>
  <c r="N703" i="2" s="1"/>
  <c r="J702" i="2"/>
  <c r="N702" i="2" s="1"/>
  <c r="J701" i="2"/>
  <c r="N701" i="2" s="1"/>
  <c r="J700" i="2"/>
  <c r="N700" i="2" s="1"/>
  <c r="J699" i="2"/>
  <c r="N699" i="2" s="1"/>
  <c r="J698" i="2"/>
  <c r="N698" i="2" s="1"/>
  <c r="J697" i="2"/>
  <c r="N697" i="2" s="1"/>
  <c r="J696" i="2"/>
  <c r="N696" i="2" s="1"/>
  <c r="J695" i="2"/>
  <c r="N695" i="2" s="1"/>
  <c r="J694" i="2"/>
  <c r="N694" i="2" s="1"/>
  <c r="J693" i="2"/>
  <c r="N693" i="2" s="1"/>
  <c r="J692" i="2"/>
  <c r="N692" i="2" s="1"/>
  <c r="J691" i="2"/>
  <c r="N691" i="2" s="1"/>
  <c r="J690" i="2"/>
  <c r="N690" i="2" s="1"/>
  <c r="J689" i="2"/>
  <c r="N689" i="2" s="1"/>
  <c r="J688" i="2"/>
  <c r="N688" i="2" s="1"/>
  <c r="J687" i="2"/>
  <c r="N687" i="2" s="1"/>
  <c r="J686" i="2"/>
  <c r="N686" i="2" s="1"/>
  <c r="J685" i="2"/>
  <c r="N685" i="2" s="1"/>
  <c r="J684" i="2"/>
  <c r="N684" i="2" s="1"/>
  <c r="J683" i="2"/>
  <c r="N683" i="2" s="1"/>
  <c r="J682" i="2"/>
  <c r="N682" i="2" s="1"/>
  <c r="J681" i="2"/>
  <c r="N681" i="2" s="1"/>
  <c r="J680" i="2"/>
  <c r="N680" i="2" s="1"/>
  <c r="J679" i="2"/>
  <c r="N679" i="2" s="1"/>
  <c r="J678" i="2"/>
  <c r="N678" i="2" s="1"/>
  <c r="J677" i="2"/>
  <c r="N677" i="2" s="1"/>
  <c r="J676" i="2"/>
  <c r="N676" i="2" s="1"/>
  <c r="J675" i="2"/>
  <c r="N675" i="2" s="1"/>
  <c r="J674" i="2"/>
  <c r="N674" i="2" s="1"/>
  <c r="J673" i="2"/>
  <c r="N673" i="2" s="1"/>
  <c r="J672" i="2"/>
  <c r="N672" i="2" s="1"/>
  <c r="J671" i="2"/>
  <c r="N671" i="2" s="1"/>
  <c r="J670" i="2"/>
  <c r="N670" i="2" s="1"/>
  <c r="J669" i="2"/>
  <c r="N669" i="2" s="1"/>
  <c r="J668" i="2"/>
  <c r="N668" i="2" s="1"/>
  <c r="J667" i="2"/>
  <c r="N667" i="2" s="1"/>
  <c r="J666" i="2"/>
  <c r="N666" i="2" s="1"/>
  <c r="J665" i="2"/>
  <c r="N665" i="2" s="1"/>
  <c r="J664" i="2"/>
  <c r="N664" i="2" s="1"/>
  <c r="J663" i="2"/>
  <c r="N663" i="2" s="1"/>
  <c r="J662" i="2"/>
  <c r="N662" i="2" s="1"/>
  <c r="J661" i="2"/>
  <c r="N661" i="2" s="1"/>
  <c r="J660" i="2"/>
  <c r="N660" i="2" s="1"/>
  <c r="J659" i="2"/>
  <c r="N659" i="2" s="1"/>
  <c r="J658" i="2"/>
  <c r="N658" i="2" s="1"/>
  <c r="J657" i="2"/>
  <c r="N657" i="2" s="1"/>
  <c r="J656" i="2"/>
  <c r="N656" i="2" s="1"/>
  <c r="J655" i="2"/>
  <c r="N655" i="2" s="1"/>
  <c r="J654" i="2"/>
  <c r="N654" i="2" s="1"/>
  <c r="J653" i="2"/>
  <c r="N653" i="2" s="1"/>
  <c r="J652" i="2"/>
  <c r="N652" i="2" s="1"/>
  <c r="J651" i="2"/>
  <c r="N651" i="2" s="1"/>
  <c r="J650" i="2"/>
  <c r="N650" i="2" s="1"/>
  <c r="J649" i="2"/>
  <c r="N649" i="2" s="1"/>
  <c r="J648" i="2"/>
  <c r="N648" i="2" s="1"/>
  <c r="J647" i="2"/>
  <c r="N647" i="2" s="1"/>
  <c r="J646" i="2"/>
  <c r="N646" i="2" s="1"/>
  <c r="J645" i="2"/>
  <c r="N645" i="2" s="1"/>
  <c r="J644" i="2"/>
  <c r="N644" i="2" s="1"/>
  <c r="J643" i="2"/>
  <c r="N643" i="2" s="1"/>
  <c r="J642" i="2"/>
  <c r="N642" i="2" s="1"/>
  <c r="J641" i="2"/>
  <c r="N641" i="2" s="1"/>
  <c r="J640" i="2"/>
  <c r="N640" i="2" s="1"/>
  <c r="J639" i="2"/>
  <c r="N639" i="2" s="1"/>
  <c r="J638" i="2"/>
  <c r="N638" i="2" s="1"/>
  <c r="J637" i="2"/>
  <c r="N637" i="2" s="1"/>
  <c r="J636" i="2"/>
  <c r="N636" i="2" s="1"/>
  <c r="J635" i="2"/>
  <c r="N635" i="2" s="1"/>
  <c r="J634" i="2"/>
  <c r="N634" i="2" s="1"/>
  <c r="J633" i="2"/>
  <c r="N633" i="2" s="1"/>
  <c r="J632" i="2"/>
  <c r="N632" i="2" s="1"/>
  <c r="J631" i="2"/>
  <c r="N631" i="2" s="1"/>
  <c r="J630" i="2"/>
  <c r="N630" i="2" s="1"/>
  <c r="J629" i="2"/>
  <c r="N629" i="2" s="1"/>
  <c r="J628" i="2"/>
  <c r="N628" i="2" s="1"/>
  <c r="J627" i="2"/>
  <c r="N627" i="2" s="1"/>
  <c r="J626" i="2"/>
  <c r="N626" i="2" s="1"/>
  <c r="J625" i="2"/>
  <c r="N625" i="2" s="1"/>
  <c r="J624" i="2"/>
  <c r="N624" i="2" s="1"/>
  <c r="J623" i="2"/>
  <c r="N623" i="2" s="1"/>
  <c r="J622" i="2"/>
  <c r="N622" i="2" s="1"/>
  <c r="J621" i="2"/>
  <c r="N621" i="2" s="1"/>
  <c r="J620" i="2"/>
  <c r="N620" i="2" s="1"/>
  <c r="J619" i="2"/>
  <c r="N619" i="2" s="1"/>
  <c r="J618" i="2"/>
  <c r="N618" i="2" s="1"/>
  <c r="J617" i="2"/>
  <c r="N617" i="2" s="1"/>
  <c r="J616" i="2"/>
  <c r="N616" i="2" s="1"/>
  <c r="J615" i="2"/>
  <c r="N615" i="2" s="1"/>
  <c r="J614" i="2"/>
  <c r="N614" i="2" s="1"/>
  <c r="J613" i="2"/>
  <c r="N613" i="2" s="1"/>
  <c r="J612" i="2"/>
  <c r="N612" i="2" s="1"/>
  <c r="J611" i="2"/>
  <c r="N611" i="2" s="1"/>
  <c r="J610" i="2"/>
  <c r="N610" i="2" s="1"/>
  <c r="J609" i="2"/>
  <c r="N609" i="2" s="1"/>
  <c r="J608" i="2"/>
  <c r="N608" i="2" s="1"/>
  <c r="J607" i="2"/>
  <c r="N607" i="2" s="1"/>
  <c r="J606" i="2"/>
  <c r="N606" i="2" s="1"/>
  <c r="J605" i="2"/>
  <c r="N605" i="2" s="1"/>
  <c r="J604" i="2"/>
  <c r="N604" i="2" s="1"/>
  <c r="J603" i="2"/>
  <c r="N603" i="2" s="1"/>
  <c r="J602" i="2"/>
  <c r="N602" i="2" s="1"/>
  <c r="J601" i="2"/>
  <c r="N601" i="2" s="1"/>
  <c r="J600" i="2"/>
  <c r="N600" i="2" s="1"/>
  <c r="J599" i="2"/>
  <c r="N599" i="2" s="1"/>
  <c r="J598" i="2"/>
  <c r="N598" i="2" s="1"/>
  <c r="J597" i="2"/>
  <c r="N597" i="2" s="1"/>
  <c r="J596" i="2"/>
  <c r="N596" i="2" s="1"/>
  <c r="J595" i="2"/>
  <c r="N595" i="2" s="1"/>
  <c r="J594" i="2"/>
  <c r="N594" i="2" s="1"/>
  <c r="J593" i="2"/>
  <c r="N593" i="2" s="1"/>
  <c r="J592" i="2"/>
  <c r="N592" i="2" s="1"/>
  <c r="J591" i="2"/>
  <c r="N591" i="2" s="1"/>
  <c r="J590" i="2"/>
  <c r="N590" i="2" s="1"/>
  <c r="J589" i="2"/>
  <c r="N589" i="2" s="1"/>
  <c r="J588" i="2"/>
  <c r="N588" i="2" s="1"/>
  <c r="J587" i="2"/>
  <c r="N587" i="2" s="1"/>
  <c r="J586" i="2"/>
  <c r="N586" i="2" s="1"/>
  <c r="J585" i="2"/>
  <c r="N585" i="2" s="1"/>
  <c r="J584" i="2"/>
  <c r="N584" i="2" s="1"/>
  <c r="J583" i="2"/>
  <c r="N583" i="2" s="1"/>
  <c r="J582" i="2"/>
  <c r="N582" i="2" s="1"/>
  <c r="J581" i="2"/>
  <c r="N581" i="2" s="1"/>
  <c r="J580" i="2"/>
  <c r="N580" i="2" s="1"/>
  <c r="J579" i="2"/>
  <c r="N579" i="2" s="1"/>
  <c r="J578" i="2"/>
  <c r="N578" i="2" s="1"/>
  <c r="J577" i="2"/>
  <c r="N577" i="2" s="1"/>
  <c r="J576" i="2"/>
  <c r="N576" i="2" s="1"/>
  <c r="J575" i="2"/>
  <c r="N575" i="2" s="1"/>
  <c r="J574" i="2"/>
  <c r="N574" i="2" s="1"/>
  <c r="J573" i="2"/>
  <c r="N573" i="2" s="1"/>
  <c r="J572" i="2"/>
  <c r="N572" i="2" s="1"/>
  <c r="J571" i="2"/>
  <c r="N571" i="2" s="1"/>
  <c r="J570" i="2"/>
  <c r="N570" i="2" s="1"/>
  <c r="J569" i="2"/>
  <c r="N569" i="2" s="1"/>
  <c r="J568" i="2"/>
  <c r="N568" i="2" s="1"/>
  <c r="J567" i="2"/>
  <c r="N567" i="2" s="1"/>
  <c r="J566" i="2"/>
  <c r="N566" i="2" s="1"/>
  <c r="J565" i="2"/>
  <c r="N565" i="2" s="1"/>
  <c r="J564" i="2"/>
  <c r="N564" i="2" s="1"/>
  <c r="J563" i="2"/>
  <c r="N563" i="2" s="1"/>
  <c r="J562" i="2"/>
  <c r="N562" i="2" s="1"/>
  <c r="J561" i="2"/>
  <c r="N561" i="2" s="1"/>
  <c r="J560" i="2"/>
  <c r="N560" i="2" s="1"/>
  <c r="J559" i="2"/>
  <c r="N559" i="2" s="1"/>
  <c r="J558" i="2"/>
  <c r="N558" i="2" s="1"/>
  <c r="J557" i="2"/>
  <c r="N557" i="2" s="1"/>
  <c r="J556" i="2"/>
  <c r="N556" i="2" s="1"/>
  <c r="J555" i="2"/>
  <c r="N555" i="2" s="1"/>
  <c r="J554" i="2"/>
  <c r="N554" i="2" s="1"/>
  <c r="J553" i="2"/>
  <c r="N553" i="2" s="1"/>
  <c r="J552" i="2"/>
  <c r="N552" i="2" s="1"/>
  <c r="J551" i="2"/>
  <c r="N551" i="2" s="1"/>
  <c r="J550" i="2"/>
  <c r="N550" i="2" s="1"/>
  <c r="J549" i="2"/>
  <c r="N549" i="2" s="1"/>
  <c r="J548" i="2"/>
  <c r="N548" i="2" s="1"/>
  <c r="J547" i="2"/>
  <c r="N547" i="2" s="1"/>
  <c r="J546" i="2"/>
  <c r="N546" i="2" s="1"/>
  <c r="J545" i="2"/>
  <c r="N545" i="2" s="1"/>
  <c r="J544" i="2"/>
  <c r="N544" i="2" s="1"/>
  <c r="J543" i="2"/>
  <c r="N543" i="2" s="1"/>
  <c r="J542" i="2"/>
  <c r="N542" i="2" s="1"/>
  <c r="J541" i="2"/>
  <c r="N541" i="2" s="1"/>
  <c r="J540" i="2"/>
  <c r="N540" i="2" s="1"/>
  <c r="J539" i="2"/>
  <c r="N539" i="2" s="1"/>
  <c r="J538" i="2"/>
  <c r="N538" i="2" s="1"/>
  <c r="J537" i="2"/>
  <c r="N537" i="2" s="1"/>
  <c r="J536" i="2"/>
  <c r="N536" i="2" s="1"/>
  <c r="J535" i="2"/>
  <c r="N535" i="2" s="1"/>
  <c r="J534" i="2"/>
  <c r="N534" i="2" s="1"/>
  <c r="J533" i="2"/>
  <c r="N533" i="2" s="1"/>
  <c r="J532" i="2"/>
  <c r="N532" i="2" s="1"/>
  <c r="J531" i="2"/>
  <c r="N531" i="2" s="1"/>
  <c r="J530" i="2"/>
  <c r="N530" i="2" s="1"/>
  <c r="J529" i="2"/>
  <c r="N529" i="2" s="1"/>
  <c r="J528" i="2"/>
  <c r="N528" i="2" s="1"/>
  <c r="J527" i="2"/>
  <c r="N527" i="2" s="1"/>
  <c r="J526" i="2"/>
  <c r="N526" i="2" s="1"/>
  <c r="J525" i="2"/>
  <c r="N525" i="2" s="1"/>
  <c r="J524" i="2"/>
  <c r="N524" i="2" s="1"/>
  <c r="J523" i="2"/>
  <c r="N523" i="2" s="1"/>
  <c r="J522" i="2"/>
  <c r="N522" i="2" s="1"/>
  <c r="J521" i="2"/>
  <c r="N521" i="2" s="1"/>
  <c r="J520" i="2"/>
  <c r="N520" i="2" s="1"/>
  <c r="J519" i="2"/>
  <c r="N519" i="2" s="1"/>
  <c r="J518" i="2"/>
  <c r="N518" i="2" s="1"/>
  <c r="J517" i="2"/>
  <c r="N517" i="2" s="1"/>
  <c r="J516" i="2"/>
  <c r="N516" i="2" s="1"/>
  <c r="J515" i="2"/>
  <c r="N515" i="2" s="1"/>
  <c r="J514" i="2"/>
  <c r="N514" i="2" s="1"/>
  <c r="J513" i="2"/>
  <c r="N513" i="2" s="1"/>
  <c r="J512" i="2"/>
  <c r="N512" i="2" s="1"/>
  <c r="J511" i="2"/>
  <c r="N511" i="2" s="1"/>
  <c r="J510" i="2"/>
  <c r="N510" i="2" s="1"/>
  <c r="J509" i="2"/>
  <c r="N509" i="2" s="1"/>
  <c r="J508" i="2"/>
  <c r="N508" i="2" s="1"/>
  <c r="J507" i="2"/>
  <c r="N507" i="2" s="1"/>
  <c r="J506" i="2"/>
  <c r="N506" i="2" s="1"/>
  <c r="J505" i="2"/>
  <c r="N505" i="2" s="1"/>
  <c r="J504" i="2"/>
  <c r="N504" i="2" s="1"/>
  <c r="J503" i="2"/>
  <c r="N503" i="2" s="1"/>
  <c r="J502" i="2"/>
  <c r="N502" i="2" s="1"/>
  <c r="J501" i="2"/>
  <c r="N501" i="2" s="1"/>
  <c r="J500" i="2"/>
  <c r="N500" i="2" s="1"/>
  <c r="J499" i="2"/>
  <c r="N499" i="2" s="1"/>
  <c r="J498" i="2"/>
  <c r="N498" i="2" s="1"/>
  <c r="J497" i="2"/>
  <c r="N497" i="2" s="1"/>
  <c r="J496" i="2"/>
  <c r="N496" i="2" s="1"/>
  <c r="J495" i="2"/>
  <c r="N495" i="2" s="1"/>
  <c r="J494" i="2"/>
  <c r="N494" i="2" s="1"/>
  <c r="J493" i="2"/>
  <c r="N493" i="2" s="1"/>
  <c r="J492" i="2"/>
  <c r="N492" i="2" s="1"/>
  <c r="J491" i="2"/>
  <c r="N491" i="2" s="1"/>
  <c r="J490" i="2"/>
  <c r="N490" i="2" s="1"/>
  <c r="J489" i="2"/>
  <c r="N489" i="2" s="1"/>
  <c r="J488" i="2"/>
  <c r="N488" i="2" s="1"/>
  <c r="J487" i="2"/>
  <c r="N487" i="2" s="1"/>
  <c r="J486" i="2"/>
  <c r="N486" i="2" s="1"/>
  <c r="J485" i="2"/>
  <c r="N485" i="2" s="1"/>
  <c r="J484" i="2"/>
  <c r="N484" i="2" s="1"/>
  <c r="J483" i="2"/>
  <c r="N483" i="2" s="1"/>
  <c r="J482" i="2"/>
  <c r="N482" i="2" s="1"/>
  <c r="J481" i="2"/>
  <c r="N481" i="2" s="1"/>
  <c r="J480" i="2"/>
  <c r="N480" i="2" s="1"/>
  <c r="J479" i="2"/>
  <c r="N479" i="2" s="1"/>
  <c r="J478" i="2"/>
  <c r="N478" i="2" s="1"/>
  <c r="J477" i="2"/>
  <c r="N477" i="2" s="1"/>
  <c r="J476" i="2"/>
  <c r="N476" i="2" s="1"/>
  <c r="J475" i="2"/>
  <c r="N475" i="2" s="1"/>
  <c r="J474" i="2"/>
  <c r="N474" i="2" s="1"/>
  <c r="J473" i="2"/>
  <c r="N473" i="2" s="1"/>
  <c r="J472" i="2"/>
  <c r="N472" i="2" s="1"/>
  <c r="J471" i="2"/>
  <c r="N471" i="2" s="1"/>
  <c r="J470" i="2"/>
  <c r="N470" i="2" s="1"/>
  <c r="J469" i="2"/>
  <c r="N469" i="2" s="1"/>
  <c r="J468" i="2"/>
  <c r="N468" i="2" s="1"/>
  <c r="J467" i="2"/>
  <c r="N467" i="2" s="1"/>
  <c r="J466" i="2"/>
  <c r="N466" i="2" s="1"/>
  <c r="J465" i="2"/>
  <c r="N465" i="2" s="1"/>
  <c r="J464" i="2"/>
  <c r="N464" i="2" s="1"/>
  <c r="J463" i="2"/>
  <c r="N463" i="2" s="1"/>
  <c r="J462" i="2"/>
  <c r="N462" i="2" s="1"/>
  <c r="J461" i="2"/>
  <c r="N461" i="2" s="1"/>
  <c r="J460" i="2"/>
  <c r="N460" i="2" s="1"/>
  <c r="J459" i="2"/>
  <c r="N459" i="2" s="1"/>
  <c r="J458" i="2"/>
  <c r="N458" i="2" s="1"/>
  <c r="J457" i="2"/>
  <c r="N457" i="2" s="1"/>
  <c r="J456" i="2"/>
  <c r="N456" i="2" s="1"/>
  <c r="J455" i="2"/>
  <c r="N455" i="2" s="1"/>
  <c r="J454" i="2"/>
  <c r="N454" i="2" s="1"/>
  <c r="J453" i="2"/>
  <c r="N453" i="2" s="1"/>
  <c r="J452" i="2"/>
  <c r="N452" i="2" s="1"/>
  <c r="J451" i="2"/>
  <c r="N451" i="2" s="1"/>
  <c r="J450" i="2"/>
  <c r="N450" i="2" s="1"/>
  <c r="J449" i="2"/>
  <c r="N449" i="2" s="1"/>
  <c r="J448" i="2"/>
  <c r="N448" i="2" s="1"/>
  <c r="J447" i="2"/>
  <c r="N447" i="2" s="1"/>
  <c r="J446" i="2"/>
  <c r="N446" i="2" s="1"/>
  <c r="J445" i="2"/>
  <c r="N445" i="2" s="1"/>
  <c r="J444" i="2"/>
  <c r="N444" i="2" s="1"/>
  <c r="J443" i="2"/>
  <c r="N443" i="2" s="1"/>
  <c r="J442" i="2"/>
  <c r="N442" i="2" s="1"/>
  <c r="J441" i="2"/>
  <c r="N441" i="2" s="1"/>
  <c r="J440" i="2"/>
  <c r="N440" i="2" s="1"/>
  <c r="J439" i="2"/>
  <c r="N439" i="2" s="1"/>
  <c r="J438" i="2"/>
  <c r="N438" i="2" s="1"/>
  <c r="J437" i="2"/>
  <c r="N437" i="2" s="1"/>
  <c r="J436" i="2"/>
  <c r="N436" i="2" s="1"/>
  <c r="J435" i="2"/>
  <c r="N435" i="2" s="1"/>
  <c r="J434" i="2"/>
  <c r="N434" i="2" s="1"/>
  <c r="J433" i="2"/>
  <c r="N433" i="2" s="1"/>
  <c r="J432" i="2"/>
  <c r="N432" i="2" s="1"/>
  <c r="J431" i="2"/>
  <c r="N431" i="2" s="1"/>
  <c r="J430" i="2"/>
  <c r="N430" i="2" s="1"/>
  <c r="J429" i="2"/>
  <c r="N429" i="2" s="1"/>
  <c r="J428" i="2"/>
  <c r="N428" i="2" s="1"/>
  <c r="J427" i="2"/>
  <c r="N427" i="2" s="1"/>
  <c r="J426" i="2"/>
  <c r="N426" i="2" s="1"/>
  <c r="J425" i="2"/>
  <c r="N425" i="2" s="1"/>
  <c r="J424" i="2"/>
  <c r="N424" i="2" s="1"/>
  <c r="J423" i="2"/>
  <c r="N423" i="2" s="1"/>
  <c r="J422" i="2"/>
  <c r="N422" i="2" s="1"/>
  <c r="J421" i="2"/>
  <c r="N421" i="2" s="1"/>
  <c r="J420" i="2"/>
  <c r="N420" i="2" s="1"/>
  <c r="J419" i="2"/>
  <c r="N419" i="2" s="1"/>
  <c r="J418" i="2"/>
  <c r="N418" i="2" s="1"/>
  <c r="J417" i="2"/>
  <c r="N417" i="2" s="1"/>
  <c r="J416" i="2"/>
  <c r="N416" i="2" s="1"/>
  <c r="J415" i="2"/>
  <c r="N415" i="2" s="1"/>
  <c r="J414" i="2"/>
  <c r="N414" i="2" s="1"/>
  <c r="J413" i="2"/>
  <c r="N413" i="2" s="1"/>
  <c r="J412" i="2"/>
  <c r="N412" i="2" s="1"/>
  <c r="J411" i="2"/>
  <c r="N411" i="2" s="1"/>
  <c r="J410" i="2"/>
  <c r="N410" i="2" s="1"/>
  <c r="J409" i="2"/>
  <c r="N409" i="2" s="1"/>
  <c r="J408" i="2"/>
  <c r="N408" i="2" s="1"/>
  <c r="J407" i="2"/>
  <c r="N407" i="2" s="1"/>
  <c r="J406" i="2"/>
  <c r="N406" i="2" s="1"/>
  <c r="J405" i="2"/>
  <c r="N405" i="2" s="1"/>
  <c r="J404" i="2"/>
  <c r="N404" i="2" s="1"/>
  <c r="J403" i="2"/>
  <c r="N403" i="2" s="1"/>
  <c r="J402" i="2"/>
  <c r="N402" i="2" s="1"/>
  <c r="J401" i="2"/>
  <c r="N401" i="2" s="1"/>
  <c r="J400" i="2"/>
  <c r="N400" i="2" s="1"/>
  <c r="J399" i="2"/>
  <c r="N399" i="2" s="1"/>
  <c r="J398" i="2"/>
  <c r="N398" i="2" s="1"/>
  <c r="J397" i="2"/>
  <c r="N397" i="2" s="1"/>
  <c r="J396" i="2"/>
  <c r="N396" i="2" s="1"/>
  <c r="J395" i="2"/>
  <c r="N395" i="2" s="1"/>
  <c r="J394" i="2"/>
  <c r="N394" i="2" s="1"/>
  <c r="J393" i="2"/>
  <c r="N393" i="2" s="1"/>
  <c r="J392" i="2"/>
  <c r="N392" i="2" s="1"/>
  <c r="J391" i="2"/>
  <c r="N391" i="2" s="1"/>
  <c r="J390" i="2"/>
  <c r="N390" i="2" s="1"/>
  <c r="J389" i="2"/>
  <c r="N389" i="2" s="1"/>
  <c r="J388" i="2"/>
  <c r="N388" i="2" s="1"/>
  <c r="J387" i="2"/>
  <c r="N387" i="2" s="1"/>
  <c r="J386" i="2"/>
  <c r="N386" i="2" s="1"/>
  <c r="J385" i="2"/>
  <c r="N385" i="2" s="1"/>
  <c r="J384" i="2"/>
  <c r="N384" i="2" s="1"/>
  <c r="J383" i="2"/>
  <c r="N383" i="2" s="1"/>
  <c r="J382" i="2"/>
  <c r="N382" i="2" s="1"/>
  <c r="J381" i="2"/>
  <c r="N381" i="2" s="1"/>
  <c r="J380" i="2"/>
  <c r="N380" i="2" s="1"/>
  <c r="J379" i="2"/>
  <c r="N379" i="2" s="1"/>
  <c r="J378" i="2"/>
  <c r="N378" i="2" s="1"/>
  <c r="J377" i="2"/>
  <c r="N377" i="2" s="1"/>
  <c r="J376" i="2"/>
  <c r="N376" i="2" s="1"/>
  <c r="J375" i="2"/>
  <c r="N375" i="2" s="1"/>
  <c r="J374" i="2"/>
  <c r="N374" i="2" s="1"/>
  <c r="J373" i="2"/>
  <c r="N373" i="2" s="1"/>
  <c r="J372" i="2"/>
  <c r="N372" i="2" s="1"/>
  <c r="J371" i="2"/>
  <c r="N371" i="2" s="1"/>
  <c r="J370" i="2"/>
  <c r="N370" i="2" s="1"/>
  <c r="J369" i="2"/>
  <c r="N369" i="2" s="1"/>
  <c r="J368" i="2"/>
  <c r="N368" i="2" s="1"/>
  <c r="J367" i="2"/>
  <c r="N367" i="2" s="1"/>
  <c r="J366" i="2"/>
  <c r="N366" i="2" s="1"/>
  <c r="J365" i="2"/>
  <c r="N365" i="2" s="1"/>
  <c r="J364" i="2"/>
  <c r="N364" i="2" s="1"/>
  <c r="J363" i="2"/>
  <c r="N363" i="2" s="1"/>
  <c r="J362" i="2"/>
  <c r="N362" i="2" s="1"/>
  <c r="J361" i="2"/>
  <c r="N361" i="2" s="1"/>
  <c r="J360" i="2"/>
  <c r="N360" i="2" s="1"/>
  <c r="J359" i="2"/>
  <c r="N359" i="2" s="1"/>
  <c r="J358" i="2"/>
  <c r="N358" i="2" s="1"/>
  <c r="J357" i="2"/>
  <c r="N357" i="2" s="1"/>
  <c r="J356" i="2"/>
  <c r="N356" i="2" s="1"/>
  <c r="J355" i="2"/>
  <c r="N355" i="2" s="1"/>
  <c r="J354" i="2"/>
  <c r="N354" i="2" s="1"/>
  <c r="J353" i="2"/>
  <c r="N353" i="2" s="1"/>
  <c r="J352" i="2"/>
  <c r="N352" i="2" s="1"/>
  <c r="J351" i="2"/>
  <c r="N351" i="2" s="1"/>
  <c r="J350" i="2"/>
  <c r="N350" i="2" s="1"/>
  <c r="J349" i="2"/>
  <c r="N349" i="2" s="1"/>
  <c r="J348" i="2"/>
  <c r="N348" i="2" s="1"/>
  <c r="J347" i="2"/>
  <c r="N347" i="2" s="1"/>
  <c r="J346" i="2"/>
  <c r="N346" i="2" s="1"/>
  <c r="J345" i="2"/>
  <c r="N345" i="2" s="1"/>
  <c r="J344" i="2"/>
  <c r="N344" i="2" s="1"/>
  <c r="J343" i="2"/>
  <c r="N343" i="2" s="1"/>
  <c r="J342" i="2"/>
  <c r="N342" i="2" s="1"/>
  <c r="J341" i="2"/>
  <c r="N341" i="2" s="1"/>
  <c r="J340" i="2"/>
  <c r="N340" i="2" s="1"/>
  <c r="J339" i="2"/>
  <c r="N339" i="2" s="1"/>
  <c r="J338" i="2"/>
  <c r="N338" i="2" s="1"/>
  <c r="J337" i="2"/>
  <c r="N337" i="2" s="1"/>
  <c r="J336" i="2"/>
  <c r="N336" i="2" s="1"/>
  <c r="J335" i="2"/>
  <c r="N335" i="2" s="1"/>
  <c r="J334" i="2"/>
  <c r="N334" i="2" s="1"/>
  <c r="J333" i="2"/>
  <c r="N333" i="2" s="1"/>
  <c r="J332" i="2"/>
  <c r="N332" i="2" s="1"/>
  <c r="J331" i="2"/>
  <c r="N331" i="2" s="1"/>
  <c r="J330" i="2"/>
  <c r="N330" i="2" s="1"/>
  <c r="J329" i="2"/>
  <c r="N329" i="2" s="1"/>
  <c r="J328" i="2"/>
  <c r="N328" i="2" s="1"/>
  <c r="J327" i="2"/>
  <c r="N327" i="2" s="1"/>
  <c r="J326" i="2"/>
  <c r="N326" i="2" s="1"/>
  <c r="J325" i="2"/>
  <c r="N325" i="2" s="1"/>
  <c r="J324" i="2"/>
  <c r="N324" i="2" s="1"/>
  <c r="J323" i="2"/>
  <c r="N323" i="2" s="1"/>
  <c r="J322" i="2"/>
  <c r="N322" i="2" s="1"/>
  <c r="J321" i="2"/>
  <c r="N321" i="2" s="1"/>
  <c r="J320" i="2"/>
  <c r="N320" i="2" s="1"/>
  <c r="J319" i="2"/>
  <c r="N319" i="2" s="1"/>
  <c r="J318" i="2"/>
  <c r="N318" i="2" s="1"/>
  <c r="J317" i="2"/>
  <c r="N317" i="2" s="1"/>
  <c r="J316" i="2"/>
  <c r="N316" i="2" s="1"/>
  <c r="J315" i="2"/>
  <c r="N315" i="2" s="1"/>
  <c r="J314" i="2"/>
  <c r="N314" i="2" s="1"/>
  <c r="J313" i="2"/>
  <c r="N313" i="2" s="1"/>
  <c r="J312" i="2"/>
  <c r="N312" i="2" s="1"/>
  <c r="J311" i="2"/>
  <c r="N311" i="2" s="1"/>
  <c r="J310" i="2"/>
  <c r="N310" i="2" s="1"/>
  <c r="J309" i="2"/>
  <c r="N309" i="2" s="1"/>
  <c r="J308" i="2"/>
  <c r="N308" i="2" s="1"/>
  <c r="J307" i="2"/>
  <c r="N307" i="2" s="1"/>
  <c r="J306" i="2"/>
  <c r="N306" i="2" s="1"/>
  <c r="J305" i="2"/>
  <c r="N305" i="2" s="1"/>
  <c r="J304" i="2"/>
  <c r="N304" i="2" s="1"/>
  <c r="J303" i="2"/>
  <c r="N303" i="2" s="1"/>
  <c r="J302" i="2"/>
  <c r="N302" i="2" s="1"/>
  <c r="J301" i="2"/>
  <c r="N301" i="2" s="1"/>
  <c r="J300" i="2"/>
  <c r="N300" i="2" s="1"/>
  <c r="J299" i="2"/>
  <c r="N299" i="2" s="1"/>
  <c r="J298" i="2"/>
  <c r="N298" i="2" s="1"/>
  <c r="J297" i="2"/>
  <c r="N297" i="2" s="1"/>
  <c r="J296" i="2"/>
  <c r="N296" i="2" s="1"/>
  <c r="J295" i="2"/>
  <c r="N295" i="2" s="1"/>
  <c r="J294" i="2"/>
  <c r="N294" i="2" s="1"/>
  <c r="J293" i="2"/>
  <c r="N293" i="2" s="1"/>
  <c r="J292" i="2"/>
  <c r="N292" i="2" s="1"/>
  <c r="J291" i="2"/>
  <c r="N291" i="2" s="1"/>
  <c r="J290" i="2"/>
  <c r="N290" i="2" s="1"/>
  <c r="J289" i="2"/>
  <c r="N289" i="2" s="1"/>
  <c r="J288" i="2"/>
  <c r="N288" i="2" s="1"/>
  <c r="J287" i="2"/>
  <c r="N287" i="2" s="1"/>
  <c r="J286" i="2"/>
  <c r="N286" i="2" s="1"/>
  <c r="J285" i="2"/>
  <c r="N285" i="2" s="1"/>
  <c r="J284" i="2"/>
  <c r="N284" i="2" s="1"/>
  <c r="J283" i="2"/>
  <c r="N283" i="2" s="1"/>
  <c r="J282" i="2"/>
  <c r="N282" i="2" s="1"/>
  <c r="J281" i="2"/>
  <c r="N281" i="2" s="1"/>
  <c r="J280" i="2"/>
  <c r="N280" i="2" s="1"/>
  <c r="J279" i="2"/>
  <c r="N279" i="2" s="1"/>
  <c r="J278" i="2"/>
  <c r="N278" i="2" s="1"/>
  <c r="J277" i="2"/>
  <c r="N277" i="2" s="1"/>
  <c r="J276" i="2"/>
  <c r="N276" i="2" s="1"/>
  <c r="J275" i="2"/>
  <c r="N275" i="2" s="1"/>
  <c r="J274" i="2"/>
  <c r="N274" i="2" s="1"/>
  <c r="J273" i="2"/>
  <c r="N273" i="2" s="1"/>
  <c r="J272" i="2"/>
  <c r="N272" i="2" s="1"/>
  <c r="J271" i="2"/>
  <c r="N271" i="2" s="1"/>
  <c r="J270" i="2"/>
  <c r="N270" i="2" s="1"/>
  <c r="J269" i="2"/>
  <c r="N269" i="2" s="1"/>
  <c r="J268" i="2"/>
  <c r="N268" i="2" s="1"/>
  <c r="J267" i="2"/>
  <c r="N267" i="2" s="1"/>
  <c r="J266" i="2"/>
  <c r="N266" i="2" s="1"/>
  <c r="J265" i="2"/>
  <c r="N265" i="2" s="1"/>
  <c r="J264" i="2"/>
  <c r="N264" i="2" s="1"/>
  <c r="J263" i="2"/>
  <c r="N263" i="2" s="1"/>
  <c r="J262" i="2"/>
  <c r="N262" i="2" s="1"/>
  <c r="J261" i="2"/>
  <c r="N261" i="2" s="1"/>
  <c r="J260" i="2"/>
  <c r="N260" i="2" s="1"/>
  <c r="J259" i="2"/>
  <c r="N259" i="2" s="1"/>
  <c r="J258" i="2"/>
  <c r="N258" i="2" s="1"/>
  <c r="J257" i="2"/>
  <c r="N257" i="2" s="1"/>
  <c r="J256" i="2"/>
  <c r="N256" i="2" s="1"/>
  <c r="J255" i="2"/>
  <c r="N255" i="2" s="1"/>
  <c r="J254" i="2"/>
  <c r="N254" i="2" s="1"/>
  <c r="J253" i="2"/>
  <c r="N253" i="2" s="1"/>
  <c r="J252" i="2"/>
  <c r="N252" i="2" s="1"/>
  <c r="J251" i="2"/>
  <c r="N251" i="2" s="1"/>
  <c r="J250" i="2"/>
  <c r="N250" i="2" s="1"/>
  <c r="J249" i="2"/>
  <c r="N249" i="2" s="1"/>
  <c r="J248" i="2"/>
  <c r="N248" i="2" s="1"/>
  <c r="J247" i="2"/>
  <c r="N247" i="2" s="1"/>
  <c r="J246" i="2"/>
  <c r="N246" i="2" s="1"/>
  <c r="J245" i="2"/>
  <c r="N245" i="2" s="1"/>
  <c r="J244" i="2"/>
  <c r="N244" i="2" s="1"/>
  <c r="J243" i="2"/>
  <c r="N243" i="2" s="1"/>
  <c r="J242" i="2"/>
  <c r="N242" i="2" s="1"/>
  <c r="J241" i="2"/>
  <c r="N241" i="2" s="1"/>
  <c r="J240" i="2"/>
  <c r="N240" i="2" s="1"/>
  <c r="J239" i="2"/>
  <c r="N239" i="2" s="1"/>
  <c r="J238" i="2"/>
  <c r="N238" i="2" s="1"/>
  <c r="J237" i="2"/>
  <c r="N237" i="2" s="1"/>
  <c r="J236" i="2"/>
  <c r="N236" i="2" s="1"/>
  <c r="J235" i="2"/>
  <c r="N235" i="2" s="1"/>
  <c r="J234" i="2"/>
  <c r="N234" i="2" s="1"/>
  <c r="J233" i="2"/>
  <c r="N233" i="2" s="1"/>
  <c r="J232" i="2"/>
  <c r="N232" i="2" s="1"/>
  <c r="J231" i="2"/>
  <c r="N231" i="2" s="1"/>
  <c r="J230" i="2"/>
  <c r="N230" i="2" s="1"/>
  <c r="J229" i="2"/>
  <c r="N229" i="2" s="1"/>
  <c r="J228" i="2"/>
  <c r="N228" i="2" s="1"/>
  <c r="J227" i="2"/>
  <c r="N227" i="2" s="1"/>
  <c r="J226" i="2"/>
  <c r="N226" i="2" s="1"/>
  <c r="J225" i="2"/>
  <c r="N225" i="2" s="1"/>
  <c r="J224" i="2"/>
  <c r="N224" i="2" s="1"/>
  <c r="J223" i="2"/>
  <c r="N223" i="2" s="1"/>
  <c r="J222" i="2"/>
  <c r="N222" i="2" s="1"/>
  <c r="J221" i="2"/>
  <c r="N221" i="2" s="1"/>
  <c r="J220" i="2"/>
  <c r="N220" i="2" s="1"/>
  <c r="J219" i="2"/>
  <c r="N219" i="2" s="1"/>
  <c r="J218" i="2"/>
  <c r="N218" i="2" s="1"/>
  <c r="J217" i="2"/>
  <c r="N217" i="2" s="1"/>
  <c r="J216" i="2"/>
  <c r="N216" i="2" s="1"/>
  <c r="J215" i="2"/>
  <c r="N215" i="2" s="1"/>
  <c r="J214" i="2"/>
  <c r="N214" i="2" s="1"/>
  <c r="J213" i="2"/>
  <c r="N213" i="2" s="1"/>
  <c r="J212" i="2"/>
  <c r="N212" i="2" s="1"/>
  <c r="J211" i="2"/>
  <c r="N211" i="2" s="1"/>
  <c r="J210" i="2"/>
  <c r="N210" i="2" s="1"/>
  <c r="J209" i="2"/>
  <c r="N209" i="2" s="1"/>
  <c r="J208" i="2"/>
  <c r="N208" i="2" s="1"/>
  <c r="J207" i="2"/>
  <c r="N207" i="2" s="1"/>
  <c r="J206" i="2"/>
  <c r="N206" i="2" s="1"/>
  <c r="J205" i="2"/>
  <c r="N205" i="2" s="1"/>
  <c r="J204" i="2"/>
  <c r="N204" i="2" s="1"/>
  <c r="J203" i="2"/>
  <c r="N203" i="2" s="1"/>
  <c r="J202" i="2"/>
  <c r="N202" i="2" s="1"/>
  <c r="J201" i="2"/>
  <c r="N201" i="2" s="1"/>
  <c r="J200" i="2"/>
  <c r="N200" i="2" s="1"/>
  <c r="J199" i="2"/>
  <c r="N199" i="2" s="1"/>
  <c r="J198" i="2"/>
  <c r="N198" i="2" s="1"/>
  <c r="J197" i="2"/>
  <c r="N197" i="2" s="1"/>
  <c r="J196" i="2"/>
  <c r="N196" i="2" s="1"/>
  <c r="J195" i="2"/>
  <c r="N195" i="2" s="1"/>
  <c r="J194" i="2"/>
  <c r="N194" i="2" s="1"/>
  <c r="J193" i="2"/>
  <c r="N193" i="2" s="1"/>
  <c r="J192" i="2"/>
  <c r="N192" i="2" s="1"/>
  <c r="J191" i="2"/>
  <c r="N191" i="2" s="1"/>
  <c r="J190" i="2"/>
  <c r="N190" i="2" s="1"/>
  <c r="J189" i="2"/>
  <c r="N189" i="2" s="1"/>
  <c r="J188" i="2"/>
  <c r="N188" i="2" s="1"/>
  <c r="J187" i="2"/>
  <c r="N187" i="2" s="1"/>
  <c r="J186" i="2"/>
  <c r="N186" i="2" s="1"/>
  <c r="J185" i="2"/>
  <c r="N185" i="2" s="1"/>
  <c r="J184" i="2"/>
  <c r="N184" i="2" s="1"/>
  <c r="J183" i="2"/>
  <c r="N183" i="2" s="1"/>
  <c r="J182" i="2"/>
  <c r="N182" i="2" s="1"/>
  <c r="J181" i="2"/>
  <c r="N181" i="2" s="1"/>
  <c r="J180" i="2"/>
  <c r="N180" i="2" s="1"/>
  <c r="J179" i="2"/>
  <c r="N179" i="2" s="1"/>
  <c r="J178" i="2"/>
  <c r="N178" i="2" s="1"/>
  <c r="J177" i="2"/>
  <c r="N177" i="2" s="1"/>
  <c r="J176" i="2"/>
  <c r="N176" i="2" s="1"/>
  <c r="J175" i="2"/>
  <c r="N175" i="2" s="1"/>
  <c r="J174" i="2"/>
  <c r="N174" i="2" s="1"/>
  <c r="J173" i="2"/>
  <c r="N173" i="2" s="1"/>
  <c r="J172" i="2"/>
  <c r="N172" i="2" s="1"/>
  <c r="J171" i="2"/>
  <c r="N171" i="2" s="1"/>
  <c r="J170" i="2"/>
  <c r="N170" i="2" s="1"/>
  <c r="J169" i="2"/>
  <c r="N169" i="2" s="1"/>
  <c r="J168" i="2"/>
  <c r="N168" i="2" s="1"/>
  <c r="J167" i="2"/>
  <c r="N167" i="2" s="1"/>
  <c r="J166" i="2"/>
  <c r="N166" i="2" s="1"/>
  <c r="J165" i="2"/>
  <c r="N165" i="2" s="1"/>
  <c r="J164" i="2"/>
  <c r="N164" i="2" s="1"/>
  <c r="J163" i="2"/>
  <c r="N163" i="2" s="1"/>
  <c r="J162" i="2"/>
  <c r="N162" i="2" s="1"/>
  <c r="J161" i="2"/>
  <c r="N161" i="2" s="1"/>
  <c r="J160" i="2"/>
  <c r="N160" i="2" s="1"/>
  <c r="J159" i="2"/>
  <c r="N159" i="2" s="1"/>
  <c r="J158" i="2"/>
  <c r="N158" i="2" s="1"/>
  <c r="J157" i="2"/>
  <c r="N157" i="2" s="1"/>
  <c r="J156" i="2"/>
  <c r="N156" i="2" s="1"/>
  <c r="J155" i="2"/>
  <c r="N155" i="2" s="1"/>
  <c r="J154" i="2"/>
  <c r="N154" i="2" s="1"/>
  <c r="J153" i="2"/>
  <c r="N153" i="2" s="1"/>
  <c r="J152" i="2"/>
  <c r="N152" i="2" s="1"/>
  <c r="J151" i="2"/>
  <c r="N151" i="2" s="1"/>
  <c r="J150" i="2"/>
  <c r="N150" i="2" s="1"/>
  <c r="J149" i="2"/>
  <c r="N149" i="2" s="1"/>
  <c r="J148" i="2"/>
  <c r="N148" i="2" s="1"/>
  <c r="J147" i="2"/>
  <c r="N147" i="2" s="1"/>
  <c r="J146" i="2"/>
  <c r="N146" i="2" s="1"/>
  <c r="J145" i="2"/>
  <c r="N145" i="2" s="1"/>
  <c r="J144" i="2"/>
  <c r="N144" i="2" s="1"/>
  <c r="J143" i="2"/>
  <c r="N143" i="2" s="1"/>
  <c r="J142" i="2"/>
  <c r="N142" i="2" s="1"/>
  <c r="J141" i="2"/>
  <c r="N141" i="2" s="1"/>
  <c r="J140" i="2"/>
  <c r="N140" i="2" s="1"/>
  <c r="J139" i="2"/>
  <c r="N139" i="2" s="1"/>
  <c r="J138" i="2"/>
  <c r="N138" i="2" s="1"/>
  <c r="J137" i="2"/>
  <c r="N137" i="2" s="1"/>
  <c r="J136" i="2"/>
  <c r="N136" i="2" s="1"/>
  <c r="J135" i="2"/>
  <c r="N135" i="2" s="1"/>
  <c r="J134" i="2"/>
  <c r="N134" i="2" s="1"/>
  <c r="J133" i="2"/>
  <c r="N133" i="2" s="1"/>
  <c r="J132" i="2"/>
  <c r="N132" i="2" s="1"/>
  <c r="J131" i="2"/>
  <c r="N131" i="2" s="1"/>
  <c r="J130" i="2"/>
  <c r="N130" i="2" s="1"/>
  <c r="J129" i="2"/>
  <c r="N129" i="2" s="1"/>
  <c r="J128" i="2"/>
  <c r="N128" i="2" s="1"/>
  <c r="J127" i="2"/>
  <c r="N127" i="2" s="1"/>
  <c r="J126" i="2"/>
  <c r="N126" i="2" s="1"/>
  <c r="J125" i="2"/>
  <c r="N125" i="2" s="1"/>
  <c r="J124" i="2"/>
  <c r="N124" i="2" s="1"/>
  <c r="J123" i="2"/>
  <c r="N123" i="2" s="1"/>
  <c r="J122" i="2"/>
  <c r="N122" i="2" s="1"/>
  <c r="J121" i="2"/>
  <c r="N121" i="2" s="1"/>
  <c r="J120" i="2"/>
  <c r="N120" i="2" s="1"/>
  <c r="J119" i="2"/>
  <c r="N119" i="2" s="1"/>
  <c r="J118" i="2"/>
  <c r="N118" i="2" s="1"/>
  <c r="J117" i="2"/>
  <c r="N117" i="2" s="1"/>
  <c r="J116" i="2"/>
  <c r="N116" i="2" s="1"/>
  <c r="J115" i="2"/>
  <c r="N115" i="2" s="1"/>
  <c r="J114" i="2"/>
  <c r="N114" i="2" s="1"/>
  <c r="J113" i="2"/>
  <c r="N113" i="2" s="1"/>
  <c r="J112" i="2"/>
  <c r="N112" i="2" s="1"/>
  <c r="J111" i="2"/>
  <c r="N111" i="2" s="1"/>
  <c r="J110" i="2"/>
  <c r="N110" i="2" s="1"/>
  <c r="J109" i="2"/>
  <c r="N109" i="2" s="1"/>
  <c r="J108" i="2"/>
  <c r="N108" i="2" s="1"/>
  <c r="J107" i="2"/>
  <c r="N107" i="2" s="1"/>
  <c r="J106" i="2"/>
  <c r="N106" i="2" s="1"/>
  <c r="J105" i="2"/>
  <c r="N105" i="2" s="1"/>
  <c r="J104" i="2"/>
  <c r="N104" i="2" s="1"/>
  <c r="J103" i="2"/>
  <c r="N103" i="2" s="1"/>
  <c r="J102" i="2"/>
  <c r="N102" i="2" s="1"/>
  <c r="J101" i="2"/>
  <c r="N101" i="2" s="1"/>
  <c r="J100" i="2"/>
  <c r="N100" i="2" s="1"/>
  <c r="J99" i="2"/>
  <c r="N99" i="2" s="1"/>
  <c r="J98" i="2"/>
  <c r="N98" i="2" s="1"/>
  <c r="J97" i="2"/>
  <c r="N97" i="2" s="1"/>
  <c r="J96" i="2"/>
  <c r="N96" i="2" s="1"/>
  <c r="J95" i="2"/>
  <c r="N95" i="2" s="1"/>
  <c r="J94" i="2"/>
  <c r="N94" i="2" s="1"/>
  <c r="J93" i="2"/>
  <c r="N93" i="2" s="1"/>
  <c r="J92" i="2"/>
  <c r="N92" i="2" s="1"/>
  <c r="J91" i="2"/>
  <c r="N91" i="2" s="1"/>
  <c r="J90" i="2"/>
  <c r="N90" i="2" s="1"/>
  <c r="J89" i="2"/>
  <c r="N89" i="2" s="1"/>
  <c r="J88" i="2"/>
  <c r="N88" i="2" s="1"/>
  <c r="J87" i="2"/>
  <c r="N87" i="2" s="1"/>
  <c r="J86" i="2"/>
  <c r="N86" i="2" s="1"/>
  <c r="J85" i="2"/>
  <c r="N85" i="2" s="1"/>
  <c r="J84" i="2"/>
  <c r="N84" i="2" s="1"/>
  <c r="J83" i="2"/>
  <c r="N83" i="2" s="1"/>
  <c r="J82" i="2"/>
  <c r="N82" i="2" s="1"/>
  <c r="J81" i="2"/>
  <c r="N81" i="2" s="1"/>
  <c r="J80" i="2"/>
  <c r="N80" i="2" s="1"/>
  <c r="J79" i="2"/>
  <c r="N79" i="2" s="1"/>
  <c r="J78" i="2"/>
  <c r="N78" i="2" s="1"/>
  <c r="J77" i="2"/>
  <c r="N77" i="2" s="1"/>
  <c r="J76" i="2"/>
  <c r="N76" i="2" s="1"/>
  <c r="J75" i="2"/>
  <c r="N75" i="2" s="1"/>
  <c r="J74" i="2"/>
  <c r="N74" i="2" s="1"/>
  <c r="J73" i="2"/>
  <c r="N73" i="2" s="1"/>
  <c r="J72" i="2"/>
  <c r="N72" i="2" s="1"/>
  <c r="J71" i="2"/>
  <c r="N71" i="2" s="1"/>
  <c r="J70" i="2"/>
  <c r="N70" i="2" s="1"/>
  <c r="J69" i="2"/>
  <c r="N69" i="2" s="1"/>
  <c r="J68" i="2"/>
  <c r="N68" i="2" s="1"/>
  <c r="J67" i="2"/>
  <c r="N67" i="2" s="1"/>
  <c r="J66" i="2"/>
  <c r="N66" i="2" s="1"/>
  <c r="J65" i="2"/>
  <c r="N65" i="2" s="1"/>
  <c r="J64" i="2"/>
  <c r="N64" i="2" s="1"/>
  <c r="J63" i="2"/>
  <c r="N63" i="2" s="1"/>
  <c r="J62" i="2"/>
  <c r="N62" i="2" s="1"/>
  <c r="J61" i="2"/>
  <c r="N61" i="2" s="1"/>
  <c r="J60" i="2"/>
  <c r="N60" i="2" s="1"/>
  <c r="J59" i="2"/>
  <c r="N59" i="2" s="1"/>
  <c r="J58" i="2"/>
  <c r="N58" i="2" s="1"/>
  <c r="J57" i="2"/>
  <c r="N57" i="2" s="1"/>
  <c r="J56" i="2"/>
  <c r="N56" i="2" s="1"/>
  <c r="J55" i="2"/>
  <c r="N55" i="2" s="1"/>
  <c r="J54" i="2"/>
  <c r="N54" i="2" s="1"/>
  <c r="J53" i="2"/>
  <c r="N53" i="2" s="1"/>
  <c r="J52" i="2"/>
  <c r="N52" i="2" s="1"/>
  <c r="J51" i="2"/>
  <c r="N51" i="2" s="1"/>
  <c r="J50" i="2"/>
  <c r="N50" i="2" s="1"/>
  <c r="J49" i="2"/>
  <c r="N49" i="2" s="1"/>
  <c r="J48" i="2"/>
  <c r="N48" i="2" s="1"/>
  <c r="J47" i="2"/>
  <c r="N47" i="2" s="1"/>
  <c r="J46" i="2"/>
  <c r="N46" i="2" s="1"/>
  <c r="J45" i="2"/>
  <c r="N45" i="2" s="1"/>
  <c r="J44" i="2"/>
  <c r="N44" i="2" s="1"/>
  <c r="J43" i="2"/>
  <c r="N43" i="2" s="1"/>
  <c r="J42" i="2"/>
  <c r="N42" i="2" s="1"/>
  <c r="J41" i="2"/>
  <c r="N41" i="2" s="1"/>
  <c r="J40" i="2"/>
  <c r="N40" i="2" s="1"/>
  <c r="J39" i="2"/>
  <c r="N39" i="2" s="1"/>
  <c r="J38" i="2"/>
  <c r="N38" i="2" s="1"/>
  <c r="J37" i="2"/>
  <c r="N37" i="2" s="1"/>
  <c r="J36" i="2"/>
  <c r="N36" i="2" s="1"/>
  <c r="J35" i="2"/>
  <c r="N35" i="2" s="1"/>
  <c r="J34" i="2"/>
  <c r="N34" i="2" s="1"/>
  <c r="J33" i="2"/>
  <c r="N33" i="2" s="1"/>
  <c r="J32" i="2"/>
  <c r="N32" i="2" s="1"/>
  <c r="J31" i="2"/>
  <c r="N31" i="2" s="1"/>
  <c r="J30" i="2"/>
  <c r="N30" i="2" s="1"/>
  <c r="J29" i="2"/>
  <c r="N29" i="2" s="1"/>
  <c r="J28" i="2"/>
  <c r="N28" i="2" s="1"/>
  <c r="J27" i="2"/>
  <c r="N27" i="2" s="1"/>
  <c r="J26" i="2"/>
  <c r="N26" i="2" s="1"/>
  <c r="J25" i="2"/>
  <c r="N25" i="2" s="1"/>
  <c r="J24" i="2"/>
  <c r="N24" i="2" s="1"/>
  <c r="J23" i="2"/>
  <c r="N23" i="2" s="1"/>
  <c r="J22" i="2"/>
  <c r="N22" i="2" s="1"/>
  <c r="J21" i="2"/>
  <c r="N21" i="2" s="1"/>
  <c r="J20" i="2"/>
  <c r="N20" i="2" s="1"/>
  <c r="J19" i="2"/>
  <c r="N19" i="2" s="1"/>
  <c r="J18" i="2"/>
  <c r="N18" i="2" s="1"/>
  <c r="J17" i="2"/>
  <c r="N17" i="2" s="1"/>
  <c r="J16" i="2"/>
  <c r="N16" i="2" s="1"/>
  <c r="J15" i="2"/>
  <c r="N15" i="2" s="1"/>
  <c r="J14" i="2"/>
  <c r="N14" i="2" s="1"/>
  <c r="J13" i="2"/>
  <c r="N13" i="2" s="1"/>
  <c r="J12" i="2"/>
  <c r="N12" i="2" s="1"/>
  <c r="J11" i="2"/>
  <c r="N11" i="2" s="1"/>
  <c r="J10" i="2"/>
  <c r="N10" i="2" s="1"/>
  <c r="I10" i="2"/>
  <c r="M10" i="2" s="1"/>
  <c r="I45" i="2"/>
  <c r="M45" i="2" s="1"/>
  <c r="I1000" i="2"/>
  <c r="M1000" i="2" s="1"/>
  <c r="I999" i="2"/>
  <c r="M999" i="2" s="1"/>
  <c r="I998" i="2"/>
  <c r="M998" i="2" s="1"/>
  <c r="I997" i="2"/>
  <c r="M997" i="2" s="1"/>
  <c r="I996" i="2"/>
  <c r="M996" i="2" s="1"/>
  <c r="I995" i="2"/>
  <c r="M995" i="2" s="1"/>
  <c r="I994" i="2"/>
  <c r="M994" i="2" s="1"/>
  <c r="I993" i="2"/>
  <c r="M993" i="2" s="1"/>
  <c r="I992" i="2"/>
  <c r="M992" i="2" s="1"/>
  <c r="I991" i="2"/>
  <c r="M991" i="2" s="1"/>
  <c r="I990" i="2"/>
  <c r="M990" i="2" s="1"/>
  <c r="I989" i="2"/>
  <c r="M989" i="2" s="1"/>
  <c r="I988" i="2"/>
  <c r="M988" i="2" s="1"/>
  <c r="I987" i="2"/>
  <c r="M987" i="2" s="1"/>
  <c r="I986" i="2"/>
  <c r="M986" i="2" s="1"/>
  <c r="I985" i="2"/>
  <c r="M985" i="2" s="1"/>
  <c r="I984" i="2"/>
  <c r="M984" i="2" s="1"/>
  <c r="I983" i="2"/>
  <c r="M983" i="2" s="1"/>
  <c r="I982" i="2"/>
  <c r="M982" i="2" s="1"/>
  <c r="I981" i="2"/>
  <c r="M981" i="2" s="1"/>
  <c r="I980" i="2"/>
  <c r="M980" i="2" s="1"/>
  <c r="I979" i="2"/>
  <c r="M979" i="2" s="1"/>
  <c r="I978" i="2"/>
  <c r="M978" i="2" s="1"/>
  <c r="I977" i="2"/>
  <c r="M977" i="2" s="1"/>
  <c r="I976" i="2"/>
  <c r="M976" i="2" s="1"/>
  <c r="I975" i="2"/>
  <c r="M975" i="2" s="1"/>
  <c r="I974" i="2"/>
  <c r="M974" i="2" s="1"/>
  <c r="I973" i="2"/>
  <c r="M973" i="2" s="1"/>
  <c r="I972" i="2"/>
  <c r="M972" i="2" s="1"/>
  <c r="I971" i="2"/>
  <c r="M971" i="2" s="1"/>
  <c r="I970" i="2"/>
  <c r="M970" i="2" s="1"/>
  <c r="I969" i="2"/>
  <c r="M969" i="2" s="1"/>
  <c r="I968" i="2"/>
  <c r="M968" i="2" s="1"/>
  <c r="I967" i="2"/>
  <c r="M967" i="2" s="1"/>
  <c r="I966" i="2"/>
  <c r="M966" i="2" s="1"/>
  <c r="I965" i="2"/>
  <c r="M965" i="2" s="1"/>
  <c r="I964" i="2"/>
  <c r="M964" i="2" s="1"/>
  <c r="I963" i="2"/>
  <c r="M963" i="2" s="1"/>
  <c r="I962" i="2"/>
  <c r="M962" i="2" s="1"/>
  <c r="I961" i="2"/>
  <c r="M961" i="2" s="1"/>
  <c r="I960" i="2"/>
  <c r="M960" i="2" s="1"/>
  <c r="I959" i="2"/>
  <c r="M959" i="2" s="1"/>
  <c r="I958" i="2"/>
  <c r="M958" i="2" s="1"/>
  <c r="I957" i="2"/>
  <c r="M957" i="2" s="1"/>
  <c r="I956" i="2"/>
  <c r="M956" i="2" s="1"/>
  <c r="I955" i="2"/>
  <c r="M955" i="2" s="1"/>
  <c r="I954" i="2"/>
  <c r="M954" i="2" s="1"/>
  <c r="I953" i="2"/>
  <c r="M953" i="2" s="1"/>
  <c r="I952" i="2"/>
  <c r="M952" i="2" s="1"/>
  <c r="I951" i="2"/>
  <c r="M951" i="2" s="1"/>
  <c r="I950" i="2"/>
  <c r="M950" i="2" s="1"/>
  <c r="I949" i="2"/>
  <c r="M949" i="2" s="1"/>
  <c r="I948" i="2"/>
  <c r="M948" i="2" s="1"/>
  <c r="I947" i="2"/>
  <c r="M947" i="2" s="1"/>
  <c r="I946" i="2"/>
  <c r="M946" i="2" s="1"/>
  <c r="I945" i="2"/>
  <c r="M945" i="2" s="1"/>
  <c r="I944" i="2"/>
  <c r="M944" i="2" s="1"/>
  <c r="I943" i="2"/>
  <c r="M943" i="2" s="1"/>
  <c r="I942" i="2"/>
  <c r="M942" i="2" s="1"/>
  <c r="I941" i="2"/>
  <c r="M941" i="2" s="1"/>
  <c r="I940" i="2"/>
  <c r="M940" i="2" s="1"/>
  <c r="I939" i="2"/>
  <c r="M939" i="2" s="1"/>
  <c r="I938" i="2"/>
  <c r="M938" i="2" s="1"/>
  <c r="I937" i="2"/>
  <c r="M937" i="2" s="1"/>
  <c r="I936" i="2"/>
  <c r="M936" i="2" s="1"/>
  <c r="I935" i="2"/>
  <c r="M935" i="2" s="1"/>
  <c r="I934" i="2"/>
  <c r="M934" i="2" s="1"/>
  <c r="I933" i="2"/>
  <c r="M933" i="2" s="1"/>
  <c r="I932" i="2"/>
  <c r="M932" i="2" s="1"/>
  <c r="I931" i="2"/>
  <c r="M931" i="2" s="1"/>
  <c r="I930" i="2"/>
  <c r="M930" i="2" s="1"/>
  <c r="I929" i="2"/>
  <c r="M929" i="2" s="1"/>
  <c r="I928" i="2"/>
  <c r="M928" i="2" s="1"/>
  <c r="I927" i="2"/>
  <c r="M927" i="2" s="1"/>
  <c r="I926" i="2"/>
  <c r="M926" i="2" s="1"/>
  <c r="I925" i="2"/>
  <c r="M925" i="2" s="1"/>
  <c r="I924" i="2"/>
  <c r="M924" i="2" s="1"/>
  <c r="I923" i="2"/>
  <c r="M923" i="2" s="1"/>
  <c r="I922" i="2"/>
  <c r="M922" i="2" s="1"/>
  <c r="I921" i="2"/>
  <c r="M921" i="2" s="1"/>
  <c r="I920" i="2"/>
  <c r="M920" i="2" s="1"/>
  <c r="I919" i="2"/>
  <c r="M919" i="2" s="1"/>
  <c r="I918" i="2"/>
  <c r="M918" i="2" s="1"/>
  <c r="I917" i="2"/>
  <c r="M917" i="2" s="1"/>
  <c r="I916" i="2"/>
  <c r="M916" i="2" s="1"/>
  <c r="I915" i="2"/>
  <c r="M915" i="2" s="1"/>
  <c r="I914" i="2"/>
  <c r="M914" i="2" s="1"/>
  <c r="I913" i="2"/>
  <c r="M913" i="2" s="1"/>
  <c r="I912" i="2"/>
  <c r="M912" i="2" s="1"/>
  <c r="I911" i="2"/>
  <c r="M911" i="2" s="1"/>
  <c r="I910" i="2"/>
  <c r="M910" i="2" s="1"/>
  <c r="I909" i="2"/>
  <c r="M909" i="2" s="1"/>
  <c r="I908" i="2"/>
  <c r="M908" i="2" s="1"/>
  <c r="I907" i="2"/>
  <c r="M907" i="2" s="1"/>
  <c r="I906" i="2"/>
  <c r="M906" i="2" s="1"/>
  <c r="I905" i="2"/>
  <c r="M905" i="2" s="1"/>
  <c r="I904" i="2"/>
  <c r="M904" i="2" s="1"/>
  <c r="I903" i="2"/>
  <c r="M903" i="2" s="1"/>
  <c r="I902" i="2"/>
  <c r="M902" i="2" s="1"/>
  <c r="I901" i="2"/>
  <c r="M901" i="2" s="1"/>
  <c r="I900" i="2"/>
  <c r="M900" i="2" s="1"/>
  <c r="I899" i="2"/>
  <c r="M899" i="2" s="1"/>
  <c r="I898" i="2"/>
  <c r="M898" i="2" s="1"/>
  <c r="I897" i="2"/>
  <c r="M897" i="2" s="1"/>
  <c r="I896" i="2"/>
  <c r="M896" i="2" s="1"/>
  <c r="I895" i="2"/>
  <c r="M895" i="2" s="1"/>
  <c r="I894" i="2"/>
  <c r="M894" i="2" s="1"/>
  <c r="I893" i="2"/>
  <c r="M893" i="2" s="1"/>
  <c r="I892" i="2"/>
  <c r="M892" i="2" s="1"/>
  <c r="I891" i="2"/>
  <c r="M891" i="2" s="1"/>
  <c r="I890" i="2"/>
  <c r="M890" i="2" s="1"/>
  <c r="I889" i="2"/>
  <c r="M889" i="2" s="1"/>
  <c r="I888" i="2"/>
  <c r="M888" i="2" s="1"/>
  <c r="I887" i="2"/>
  <c r="M887" i="2" s="1"/>
  <c r="I886" i="2"/>
  <c r="M886" i="2" s="1"/>
  <c r="I885" i="2"/>
  <c r="M885" i="2" s="1"/>
  <c r="I884" i="2"/>
  <c r="M884" i="2" s="1"/>
  <c r="I883" i="2"/>
  <c r="M883" i="2" s="1"/>
  <c r="I882" i="2"/>
  <c r="M882" i="2" s="1"/>
  <c r="I881" i="2"/>
  <c r="M881" i="2" s="1"/>
  <c r="I880" i="2"/>
  <c r="M880" i="2" s="1"/>
  <c r="I879" i="2"/>
  <c r="M879" i="2" s="1"/>
  <c r="I878" i="2"/>
  <c r="M878" i="2" s="1"/>
  <c r="I877" i="2"/>
  <c r="M877" i="2" s="1"/>
  <c r="I876" i="2"/>
  <c r="M876" i="2" s="1"/>
  <c r="I875" i="2"/>
  <c r="M875" i="2" s="1"/>
  <c r="I874" i="2"/>
  <c r="M874" i="2" s="1"/>
  <c r="I873" i="2"/>
  <c r="M873" i="2" s="1"/>
  <c r="I872" i="2"/>
  <c r="M872" i="2" s="1"/>
  <c r="I871" i="2"/>
  <c r="M871" i="2" s="1"/>
  <c r="I870" i="2"/>
  <c r="M870" i="2" s="1"/>
  <c r="I869" i="2"/>
  <c r="M869" i="2" s="1"/>
  <c r="I868" i="2"/>
  <c r="M868" i="2" s="1"/>
  <c r="I867" i="2"/>
  <c r="M867" i="2" s="1"/>
  <c r="I866" i="2"/>
  <c r="M866" i="2" s="1"/>
  <c r="I865" i="2"/>
  <c r="M865" i="2" s="1"/>
  <c r="I864" i="2"/>
  <c r="M864" i="2" s="1"/>
  <c r="I863" i="2"/>
  <c r="M863" i="2" s="1"/>
  <c r="I862" i="2"/>
  <c r="M862" i="2" s="1"/>
  <c r="I861" i="2"/>
  <c r="M861" i="2" s="1"/>
  <c r="I860" i="2"/>
  <c r="M860" i="2" s="1"/>
  <c r="I859" i="2"/>
  <c r="M859" i="2" s="1"/>
  <c r="I858" i="2"/>
  <c r="M858" i="2" s="1"/>
  <c r="I857" i="2"/>
  <c r="M857" i="2" s="1"/>
  <c r="I856" i="2"/>
  <c r="M856" i="2" s="1"/>
  <c r="I855" i="2"/>
  <c r="M855" i="2" s="1"/>
  <c r="I854" i="2"/>
  <c r="M854" i="2" s="1"/>
  <c r="I853" i="2"/>
  <c r="M853" i="2" s="1"/>
  <c r="I852" i="2"/>
  <c r="M852" i="2" s="1"/>
  <c r="I851" i="2"/>
  <c r="M851" i="2" s="1"/>
  <c r="I850" i="2"/>
  <c r="M850" i="2" s="1"/>
  <c r="I849" i="2"/>
  <c r="M849" i="2" s="1"/>
  <c r="I848" i="2"/>
  <c r="M848" i="2" s="1"/>
  <c r="I847" i="2"/>
  <c r="M847" i="2" s="1"/>
  <c r="I846" i="2"/>
  <c r="M846" i="2" s="1"/>
  <c r="I845" i="2"/>
  <c r="M845" i="2" s="1"/>
  <c r="I844" i="2"/>
  <c r="M844" i="2" s="1"/>
  <c r="I843" i="2"/>
  <c r="M843" i="2" s="1"/>
  <c r="I842" i="2"/>
  <c r="M842" i="2" s="1"/>
  <c r="I841" i="2"/>
  <c r="M841" i="2" s="1"/>
  <c r="I840" i="2"/>
  <c r="M840" i="2" s="1"/>
  <c r="I839" i="2"/>
  <c r="M839" i="2" s="1"/>
  <c r="I838" i="2"/>
  <c r="M838" i="2" s="1"/>
  <c r="I837" i="2"/>
  <c r="M837" i="2" s="1"/>
  <c r="I836" i="2"/>
  <c r="M836" i="2" s="1"/>
  <c r="I835" i="2"/>
  <c r="M835" i="2" s="1"/>
  <c r="I834" i="2"/>
  <c r="M834" i="2" s="1"/>
  <c r="I833" i="2"/>
  <c r="M833" i="2" s="1"/>
  <c r="I832" i="2"/>
  <c r="M832" i="2" s="1"/>
  <c r="I831" i="2"/>
  <c r="M831" i="2" s="1"/>
  <c r="I830" i="2"/>
  <c r="M830" i="2" s="1"/>
  <c r="I829" i="2"/>
  <c r="M829" i="2" s="1"/>
  <c r="I828" i="2"/>
  <c r="M828" i="2" s="1"/>
  <c r="I827" i="2"/>
  <c r="M827" i="2" s="1"/>
  <c r="I826" i="2"/>
  <c r="M826" i="2" s="1"/>
  <c r="I825" i="2"/>
  <c r="M825" i="2" s="1"/>
  <c r="I824" i="2"/>
  <c r="M824" i="2" s="1"/>
  <c r="I823" i="2"/>
  <c r="M823" i="2" s="1"/>
  <c r="I822" i="2"/>
  <c r="M822" i="2" s="1"/>
  <c r="I821" i="2"/>
  <c r="M821" i="2" s="1"/>
  <c r="I820" i="2"/>
  <c r="M820" i="2" s="1"/>
  <c r="I819" i="2"/>
  <c r="M819" i="2" s="1"/>
  <c r="I818" i="2"/>
  <c r="M818" i="2" s="1"/>
  <c r="I817" i="2"/>
  <c r="M817" i="2" s="1"/>
  <c r="I816" i="2"/>
  <c r="M816" i="2" s="1"/>
  <c r="I815" i="2"/>
  <c r="M815" i="2" s="1"/>
  <c r="I814" i="2"/>
  <c r="M814" i="2" s="1"/>
  <c r="I813" i="2"/>
  <c r="M813" i="2" s="1"/>
  <c r="I812" i="2"/>
  <c r="M812" i="2" s="1"/>
  <c r="I811" i="2"/>
  <c r="M811" i="2" s="1"/>
  <c r="I810" i="2"/>
  <c r="M810" i="2" s="1"/>
  <c r="I809" i="2"/>
  <c r="M809" i="2" s="1"/>
  <c r="I808" i="2"/>
  <c r="M808" i="2" s="1"/>
  <c r="I807" i="2"/>
  <c r="M807" i="2" s="1"/>
  <c r="I806" i="2"/>
  <c r="M806" i="2" s="1"/>
  <c r="I805" i="2"/>
  <c r="M805" i="2" s="1"/>
  <c r="I804" i="2"/>
  <c r="M804" i="2" s="1"/>
  <c r="I803" i="2"/>
  <c r="M803" i="2" s="1"/>
  <c r="I802" i="2"/>
  <c r="M802" i="2" s="1"/>
  <c r="I801" i="2"/>
  <c r="M801" i="2" s="1"/>
  <c r="I800" i="2"/>
  <c r="M800" i="2" s="1"/>
  <c r="I799" i="2"/>
  <c r="M799" i="2" s="1"/>
  <c r="I798" i="2"/>
  <c r="M798" i="2" s="1"/>
  <c r="I797" i="2"/>
  <c r="M797" i="2" s="1"/>
  <c r="I796" i="2"/>
  <c r="M796" i="2" s="1"/>
  <c r="I795" i="2"/>
  <c r="M795" i="2" s="1"/>
  <c r="I794" i="2"/>
  <c r="M794" i="2" s="1"/>
  <c r="I793" i="2"/>
  <c r="M793" i="2" s="1"/>
  <c r="I792" i="2"/>
  <c r="M792" i="2" s="1"/>
  <c r="I791" i="2"/>
  <c r="M791" i="2" s="1"/>
  <c r="I790" i="2"/>
  <c r="M790" i="2" s="1"/>
  <c r="I789" i="2"/>
  <c r="M789" i="2" s="1"/>
  <c r="I788" i="2"/>
  <c r="M788" i="2" s="1"/>
  <c r="I787" i="2"/>
  <c r="M787" i="2" s="1"/>
  <c r="I786" i="2"/>
  <c r="M786" i="2" s="1"/>
  <c r="I785" i="2"/>
  <c r="M785" i="2" s="1"/>
  <c r="I784" i="2"/>
  <c r="M784" i="2" s="1"/>
  <c r="I783" i="2"/>
  <c r="M783" i="2" s="1"/>
  <c r="I782" i="2"/>
  <c r="M782" i="2" s="1"/>
  <c r="I781" i="2"/>
  <c r="M781" i="2" s="1"/>
  <c r="I780" i="2"/>
  <c r="M780" i="2" s="1"/>
  <c r="I779" i="2"/>
  <c r="M779" i="2" s="1"/>
  <c r="I778" i="2"/>
  <c r="M778" i="2" s="1"/>
  <c r="I777" i="2"/>
  <c r="M777" i="2" s="1"/>
  <c r="I776" i="2"/>
  <c r="M776" i="2" s="1"/>
  <c r="I775" i="2"/>
  <c r="M775" i="2" s="1"/>
  <c r="I774" i="2"/>
  <c r="M774" i="2" s="1"/>
  <c r="I773" i="2"/>
  <c r="M773" i="2" s="1"/>
  <c r="I772" i="2"/>
  <c r="M772" i="2" s="1"/>
  <c r="I771" i="2"/>
  <c r="M771" i="2" s="1"/>
  <c r="I770" i="2"/>
  <c r="M770" i="2" s="1"/>
  <c r="I769" i="2"/>
  <c r="M769" i="2" s="1"/>
  <c r="I768" i="2"/>
  <c r="M768" i="2" s="1"/>
  <c r="I767" i="2"/>
  <c r="M767" i="2" s="1"/>
  <c r="I766" i="2"/>
  <c r="M766" i="2" s="1"/>
  <c r="I765" i="2"/>
  <c r="M765" i="2" s="1"/>
  <c r="I764" i="2"/>
  <c r="M764" i="2" s="1"/>
  <c r="I763" i="2"/>
  <c r="M763" i="2" s="1"/>
  <c r="I762" i="2"/>
  <c r="M762" i="2" s="1"/>
  <c r="I761" i="2"/>
  <c r="M761" i="2" s="1"/>
  <c r="I760" i="2"/>
  <c r="M760" i="2" s="1"/>
  <c r="I759" i="2"/>
  <c r="M759" i="2" s="1"/>
  <c r="I758" i="2"/>
  <c r="M758" i="2" s="1"/>
  <c r="I757" i="2"/>
  <c r="M757" i="2" s="1"/>
  <c r="I756" i="2"/>
  <c r="M756" i="2" s="1"/>
  <c r="I755" i="2"/>
  <c r="M755" i="2" s="1"/>
  <c r="I754" i="2"/>
  <c r="M754" i="2" s="1"/>
  <c r="I753" i="2"/>
  <c r="M753" i="2" s="1"/>
  <c r="I752" i="2"/>
  <c r="M752" i="2" s="1"/>
  <c r="I751" i="2"/>
  <c r="M751" i="2" s="1"/>
  <c r="I750" i="2"/>
  <c r="M750" i="2" s="1"/>
  <c r="I749" i="2"/>
  <c r="M749" i="2" s="1"/>
  <c r="I748" i="2"/>
  <c r="M748" i="2" s="1"/>
  <c r="I747" i="2"/>
  <c r="M747" i="2" s="1"/>
  <c r="I746" i="2"/>
  <c r="M746" i="2" s="1"/>
  <c r="I745" i="2"/>
  <c r="M745" i="2" s="1"/>
  <c r="I744" i="2"/>
  <c r="M744" i="2" s="1"/>
  <c r="I743" i="2"/>
  <c r="M743" i="2" s="1"/>
  <c r="I742" i="2"/>
  <c r="M742" i="2" s="1"/>
  <c r="I741" i="2"/>
  <c r="M741" i="2" s="1"/>
  <c r="I740" i="2"/>
  <c r="M740" i="2" s="1"/>
  <c r="I739" i="2"/>
  <c r="M739" i="2" s="1"/>
  <c r="I738" i="2"/>
  <c r="M738" i="2" s="1"/>
  <c r="I737" i="2"/>
  <c r="M737" i="2" s="1"/>
  <c r="I736" i="2"/>
  <c r="M736" i="2" s="1"/>
  <c r="I735" i="2"/>
  <c r="M735" i="2" s="1"/>
  <c r="I734" i="2"/>
  <c r="M734" i="2" s="1"/>
  <c r="I733" i="2"/>
  <c r="M733" i="2" s="1"/>
  <c r="I732" i="2"/>
  <c r="M732" i="2" s="1"/>
  <c r="I731" i="2"/>
  <c r="M731" i="2" s="1"/>
  <c r="I730" i="2"/>
  <c r="M730" i="2" s="1"/>
  <c r="I729" i="2"/>
  <c r="M729" i="2" s="1"/>
  <c r="I728" i="2"/>
  <c r="M728" i="2" s="1"/>
  <c r="I727" i="2"/>
  <c r="M727" i="2" s="1"/>
  <c r="I726" i="2"/>
  <c r="M726" i="2" s="1"/>
  <c r="I725" i="2"/>
  <c r="M725" i="2" s="1"/>
  <c r="I724" i="2"/>
  <c r="M724" i="2" s="1"/>
  <c r="I723" i="2"/>
  <c r="M723" i="2" s="1"/>
  <c r="I722" i="2"/>
  <c r="M722" i="2" s="1"/>
  <c r="I721" i="2"/>
  <c r="M721" i="2" s="1"/>
  <c r="I720" i="2"/>
  <c r="M720" i="2" s="1"/>
  <c r="I719" i="2"/>
  <c r="M719" i="2" s="1"/>
  <c r="I718" i="2"/>
  <c r="M718" i="2" s="1"/>
  <c r="I717" i="2"/>
  <c r="M717" i="2" s="1"/>
  <c r="I716" i="2"/>
  <c r="M716" i="2" s="1"/>
  <c r="I715" i="2"/>
  <c r="M715" i="2" s="1"/>
  <c r="I714" i="2"/>
  <c r="M714" i="2" s="1"/>
  <c r="I713" i="2"/>
  <c r="M713" i="2" s="1"/>
  <c r="I712" i="2"/>
  <c r="M712" i="2" s="1"/>
  <c r="I711" i="2"/>
  <c r="M711" i="2" s="1"/>
  <c r="I710" i="2"/>
  <c r="M710" i="2" s="1"/>
  <c r="I709" i="2"/>
  <c r="M709" i="2" s="1"/>
  <c r="I708" i="2"/>
  <c r="M708" i="2" s="1"/>
  <c r="I707" i="2"/>
  <c r="M707" i="2" s="1"/>
  <c r="I706" i="2"/>
  <c r="M706" i="2" s="1"/>
  <c r="I705" i="2"/>
  <c r="M705" i="2" s="1"/>
  <c r="I704" i="2"/>
  <c r="M704" i="2" s="1"/>
  <c r="I703" i="2"/>
  <c r="M703" i="2" s="1"/>
  <c r="I702" i="2"/>
  <c r="M702" i="2" s="1"/>
  <c r="I701" i="2"/>
  <c r="M701" i="2" s="1"/>
  <c r="I700" i="2"/>
  <c r="M700" i="2" s="1"/>
  <c r="I699" i="2"/>
  <c r="M699" i="2" s="1"/>
  <c r="I698" i="2"/>
  <c r="M698" i="2" s="1"/>
  <c r="I697" i="2"/>
  <c r="M697" i="2" s="1"/>
  <c r="I696" i="2"/>
  <c r="M696" i="2" s="1"/>
  <c r="I695" i="2"/>
  <c r="M695" i="2" s="1"/>
  <c r="I694" i="2"/>
  <c r="M694" i="2" s="1"/>
  <c r="I693" i="2"/>
  <c r="M693" i="2" s="1"/>
  <c r="I692" i="2"/>
  <c r="M692" i="2" s="1"/>
  <c r="I691" i="2"/>
  <c r="M691" i="2" s="1"/>
  <c r="I690" i="2"/>
  <c r="M690" i="2" s="1"/>
  <c r="I689" i="2"/>
  <c r="M689" i="2" s="1"/>
  <c r="I688" i="2"/>
  <c r="M688" i="2" s="1"/>
  <c r="I687" i="2"/>
  <c r="M687" i="2" s="1"/>
  <c r="I686" i="2"/>
  <c r="M686" i="2" s="1"/>
  <c r="I685" i="2"/>
  <c r="M685" i="2" s="1"/>
  <c r="I684" i="2"/>
  <c r="M684" i="2" s="1"/>
  <c r="I683" i="2"/>
  <c r="M683" i="2" s="1"/>
  <c r="I682" i="2"/>
  <c r="M682" i="2" s="1"/>
  <c r="I681" i="2"/>
  <c r="M681" i="2" s="1"/>
  <c r="I680" i="2"/>
  <c r="M680" i="2" s="1"/>
  <c r="I679" i="2"/>
  <c r="M679" i="2" s="1"/>
  <c r="I678" i="2"/>
  <c r="M678" i="2" s="1"/>
  <c r="I677" i="2"/>
  <c r="M677" i="2" s="1"/>
  <c r="I676" i="2"/>
  <c r="M676" i="2" s="1"/>
  <c r="I675" i="2"/>
  <c r="M675" i="2" s="1"/>
  <c r="I674" i="2"/>
  <c r="M674" i="2" s="1"/>
  <c r="I673" i="2"/>
  <c r="M673" i="2" s="1"/>
  <c r="I672" i="2"/>
  <c r="M672" i="2" s="1"/>
  <c r="I671" i="2"/>
  <c r="M671" i="2" s="1"/>
  <c r="I670" i="2"/>
  <c r="M670" i="2" s="1"/>
  <c r="I669" i="2"/>
  <c r="M669" i="2" s="1"/>
  <c r="I668" i="2"/>
  <c r="M668" i="2" s="1"/>
  <c r="I667" i="2"/>
  <c r="M667" i="2" s="1"/>
  <c r="I666" i="2"/>
  <c r="M666" i="2" s="1"/>
  <c r="I665" i="2"/>
  <c r="M665" i="2" s="1"/>
  <c r="I664" i="2"/>
  <c r="M664" i="2" s="1"/>
  <c r="I663" i="2"/>
  <c r="M663" i="2" s="1"/>
  <c r="I662" i="2"/>
  <c r="M662" i="2" s="1"/>
  <c r="I661" i="2"/>
  <c r="M661" i="2" s="1"/>
  <c r="I660" i="2"/>
  <c r="M660" i="2" s="1"/>
  <c r="I659" i="2"/>
  <c r="M659" i="2" s="1"/>
  <c r="I658" i="2"/>
  <c r="M658" i="2" s="1"/>
  <c r="I657" i="2"/>
  <c r="M657" i="2" s="1"/>
  <c r="I656" i="2"/>
  <c r="M656" i="2" s="1"/>
  <c r="I655" i="2"/>
  <c r="M655" i="2" s="1"/>
  <c r="I654" i="2"/>
  <c r="M654" i="2" s="1"/>
  <c r="I653" i="2"/>
  <c r="M653" i="2" s="1"/>
  <c r="I652" i="2"/>
  <c r="M652" i="2" s="1"/>
  <c r="I651" i="2"/>
  <c r="M651" i="2" s="1"/>
  <c r="I650" i="2"/>
  <c r="M650" i="2" s="1"/>
  <c r="I649" i="2"/>
  <c r="M649" i="2" s="1"/>
  <c r="I648" i="2"/>
  <c r="M648" i="2" s="1"/>
  <c r="I647" i="2"/>
  <c r="M647" i="2" s="1"/>
  <c r="I646" i="2"/>
  <c r="M646" i="2" s="1"/>
  <c r="I645" i="2"/>
  <c r="M645" i="2" s="1"/>
  <c r="I644" i="2"/>
  <c r="M644" i="2" s="1"/>
  <c r="I643" i="2"/>
  <c r="M643" i="2" s="1"/>
  <c r="I642" i="2"/>
  <c r="M642" i="2" s="1"/>
  <c r="I641" i="2"/>
  <c r="M641" i="2" s="1"/>
  <c r="I640" i="2"/>
  <c r="M640" i="2" s="1"/>
  <c r="I639" i="2"/>
  <c r="M639" i="2" s="1"/>
  <c r="I638" i="2"/>
  <c r="M638" i="2" s="1"/>
  <c r="I637" i="2"/>
  <c r="M637" i="2" s="1"/>
  <c r="I636" i="2"/>
  <c r="M636" i="2" s="1"/>
  <c r="I635" i="2"/>
  <c r="M635" i="2" s="1"/>
  <c r="I634" i="2"/>
  <c r="M634" i="2" s="1"/>
  <c r="I633" i="2"/>
  <c r="M633" i="2" s="1"/>
  <c r="I632" i="2"/>
  <c r="M632" i="2" s="1"/>
  <c r="I631" i="2"/>
  <c r="M631" i="2" s="1"/>
  <c r="I630" i="2"/>
  <c r="M630" i="2" s="1"/>
  <c r="I629" i="2"/>
  <c r="M629" i="2" s="1"/>
  <c r="I628" i="2"/>
  <c r="M628" i="2" s="1"/>
  <c r="I627" i="2"/>
  <c r="M627" i="2" s="1"/>
  <c r="I626" i="2"/>
  <c r="M626" i="2" s="1"/>
  <c r="I625" i="2"/>
  <c r="M625" i="2" s="1"/>
  <c r="I624" i="2"/>
  <c r="M624" i="2" s="1"/>
  <c r="I623" i="2"/>
  <c r="M623" i="2" s="1"/>
  <c r="I622" i="2"/>
  <c r="M622" i="2" s="1"/>
  <c r="I621" i="2"/>
  <c r="M621" i="2" s="1"/>
  <c r="I620" i="2"/>
  <c r="M620" i="2" s="1"/>
  <c r="I619" i="2"/>
  <c r="M619" i="2" s="1"/>
  <c r="I618" i="2"/>
  <c r="M618" i="2" s="1"/>
  <c r="I617" i="2"/>
  <c r="M617" i="2" s="1"/>
  <c r="I616" i="2"/>
  <c r="M616" i="2" s="1"/>
  <c r="I615" i="2"/>
  <c r="M615" i="2" s="1"/>
  <c r="I614" i="2"/>
  <c r="M614" i="2" s="1"/>
  <c r="I613" i="2"/>
  <c r="M613" i="2" s="1"/>
  <c r="I612" i="2"/>
  <c r="M612" i="2" s="1"/>
  <c r="I611" i="2"/>
  <c r="M611" i="2" s="1"/>
  <c r="I610" i="2"/>
  <c r="M610" i="2" s="1"/>
  <c r="I609" i="2"/>
  <c r="M609" i="2" s="1"/>
  <c r="I608" i="2"/>
  <c r="M608" i="2" s="1"/>
  <c r="I607" i="2"/>
  <c r="M607" i="2" s="1"/>
  <c r="I606" i="2"/>
  <c r="M606" i="2" s="1"/>
  <c r="I605" i="2"/>
  <c r="M605" i="2" s="1"/>
  <c r="I604" i="2"/>
  <c r="M604" i="2" s="1"/>
  <c r="I603" i="2"/>
  <c r="M603" i="2" s="1"/>
  <c r="I602" i="2"/>
  <c r="M602" i="2" s="1"/>
  <c r="I601" i="2"/>
  <c r="M601" i="2" s="1"/>
  <c r="I600" i="2"/>
  <c r="M600" i="2" s="1"/>
  <c r="I599" i="2"/>
  <c r="M599" i="2" s="1"/>
  <c r="I598" i="2"/>
  <c r="M598" i="2" s="1"/>
  <c r="I597" i="2"/>
  <c r="M597" i="2" s="1"/>
  <c r="I596" i="2"/>
  <c r="M596" i="2" s="1"/>
  <c r="I595" i="2"/>
  <c r="M595" i="2" s="1"/>
  <c r="I594" i="2"/>
  <c r="M594" i="2" s="1"/>
  <c r="I593" i="2"/>
  <c r="M593" i="2" s="1"/>
  <c r="I592" i="2"/>
  <c r="M592" i="2" s="1"/>
  <c r="I591" i="2"/>
  <c r="M591" i="2" s="1"/>
  <c r="I590" i="2"/>
  <c r="M590" i="2" s="1"/>
  <c r="I589" i="2"/>
  <c r="M589" i="2" s="1"/>
  <c r="I588" i="2"/>
  <c r="M588" i="2" s="1"/>
  <c r="I587" i="2"/>
  <c r="M587" i="2" s="1"/>
  <c r="I586" i="2"/>
  <c r="M586" i="2" s="1"/>
  <c r="I585" i="2"/>
  <c r="M585" i="2" s="1"/>
  <c r="I584" i="2"/>
  <c r="M584" i="2" s="1"/>
  <c r="I583" i="2"/>
  <c r="M583" i="2" s="1"/>
  <c r="I582" i="2"/>
  <c r="M582" i="2" s="1"/>
  <c r="I581" i="2"/>
  <c r="M581" i="2" s="1"/>
  <c r="I580" i="2"/>
  <c r="M580" i="2" s="1"/>
  <c r="I579" i="2"/>
  <c r="M579" i="2" s="1"/>
  <c r="I578" i="2"/>
  <c r="M578" i="2" s="1"/>
  <c r="I577" i="2"/>
  <c r="M577" i="2" s="1"/>
  <c r="I576" i="2"/>
  <c r="M576" i="2" s="1"/>
  <c r="I575" i="2"/>
  <c r="M575" i="2" s="1"/>
  <c r="I574" i="2"/>
  <c r="M574" i="2" s="1"/>
  <c r="I573" i="2"/>
  <c r="M573" i="2" s="1"/>
  <c r="I572" i="2"/>
  <c r="M572" i="2" s="1"/>
  <c r="I571" i="2"/>
  <c r="M571" i="2" s="1"/>
  <c r="I570" i="2"/>
  <c r="M570" i="2" s="1"/>
  <c r="I569" i="2"/>
  <c r="M569" i="2" s="1"/>
  <c r="I568" i="2"/>
  <c r="M568" i="2" s="1"/>
  <c r="I567" i="2"/>
  <c r="M567" i="2" s="1"/>
  <c r="I566" i="2"/>
  <c r="M566" i="2" s="1"/>
  <c r="I565" i="2"/>
  <c r="M565" i="2" s="1"/>
  <c r="I564" i="2"/>
  <c r="M564" i="2" s="1"/>
  <c r="I563" i="2"/>
  <c r="M563" i="2" s="1"/>
  <c r="I562" i="2"/>
  <c r="M562" i="2" s="1"/>
  <c r="I561" i="2"/>
  <c r="M561" i="2" s="1"/>
  <c r="I560" i="2"/>
  <c r="M560" i="2" s="1"/>
  <c r="I559" i="2"/>
  <c r="M559" i="2" s="1"/>
  <c r="I558" i="2"/>
  <c r="M558" i="2" s="1"/>
  <c r="I557" i="2"/>
  <c r="M557" i="2" s="1"/>
  <c r="I556" i="2"/>
  <c r="M556" i="2" s="1"/>
  <c r="I555" i="2"/>
  <c r="M555" i="2" s="1"/>
  <c r="I554" i="2"/>
  <c r="M554" i="2" s="1"/>
  <c r="I553" i="2"/>
  <c r="M553" i="2" s="1"/>
  <c r="I552" i="2"/>
  <c r="M552" i="2" s="1"/>
  <c r="I551" i="2"/>
  <c r="M551" i="2" s="1"/>
  <c r="I550" i="2"/>
  <c r="M550" i="2" s="1"/>
  <c r="I549" i="2"/>
  <c r="M549" i="2" s="1"/>
  <c r="I548" i="2"/>
  <c r="M548" i="2" s="1"/>
  <c r="I547" i="2"/>
  <c r="M547" i="2" s="1"/>
  <c r="I546" i="2"/>
  <c r="M546" i="2" s="1"/>
  <c r="I545" i="2"/>
  <c r="M545" i="2" s="1"/>
  <c r="I544" i="2"/>
  <c r="M544" i="2" s="1"/>
  <c r="I543" i="2"/>
  <c r="M543" i="2" s="1"/>
  <c r="I542" i="2"/>
  <c r="M542" i="2" s="1"/>
  <c r="I541" i="2"/>
  <c r="M541" i="2" s="1"/>
  <c r="I540" i="2"/>
  <c r="M540" i="2" s="1"/>
  <c r="I539" i="2"/>
  <c r="M539" i="2" s="1"/>
  <c r="I538" i="2"/>
  <c r="M538" i="2" s="1"/>
  <c r="I537" i="2"/>
  <c r="M537" i="2" s="1"/>
  <c r="I536" i="2"/>
  <c r="M536" i="2" s="1"/>
  <c r="I535" i="2"/>
  <c r="M535" i="2" s="1"/>
  <c r="I534" i="2"/>
  <c r="M534" i="2" s="1"/>
  <c r="I533" i="2"/>
  <c r="M533" i="2" s="1"/>
  <c r="I532" i="2"/>
  <c r="M532" i="2" s="1"/>
  <c r="I531" i="2"/>
  <c r="M531" i="2" s="1"/>
  <c r="I530" i="2"/>
  <c r="M530" i="2" s="1"/>
  <c r="I529" i="2"/>
  <c r="M529" i="2" s="1"/>
  <c r="I528" i="2"/>
  <c r="M528" i="2" s="1"/>
  <c r="I527" i="2"/>
  <c r="M527" i="2" s="1"/>
  <c r="I526" i="2"/>
  <c r="M526" i="2" s="1"/>
  <c r="I525" i="2"/>
  <c r="M525" i="2" s="1"/>
  <c r="I524" i="2"/>
  <c r="M524" i="2" s="1"/>
  <c r="I523" i="2"/>
  <c r="M523" i="2" s="1"/>
  <c r="I522" i="2"/>
  <c r="M522" i="2" s="1"/>
  <c r="I521" i="2"/>
  <c r="M521" i="2" s="1"/>
  <c r="I520" i="2"/>
  <c r="M520" i="2" s="1"/>
  <c r="I519" i="2"/>
  <c r="M519" i="2" s="1"/>
  <c r="I518" i="2"/>
  <c r="M518" i="2" s="1"/>
  <c r="I517" i="2"/>
  <c r="M517" i="2" s="1"/>
  <c r="I516" i="2"/>
  <c r="M516" i="2" s="1"/>
  <c r="I515" i="2"/>
  <c r="M515" i="2" s="1"/>
  <c r="I514" i="2"/>
  <c r="M514" i="2" s="1"/>
  <c r="I513" i="2"/>
  <c r="M513" i="2" s="1"/>
  <c r="I512" i="2"/>
  <c r="M512" i="2" s="1"/>
  <c r="I511" i="2"/>
  <c r="M511" i="2" s="1"/>
  <c r="I510" i="2"/>
  <c r="M510" i="2" s="1"/>
  <c r="I509" i="2"/>
  <c r="M509" i="2" s="1"/>
  <c r="I508" i="2"/>
  <c r="M508" i="2" s="1"/>
  <c r="I507" i="2"/>
  <c r="M507" i="2" s="1"/>
  <c r="I506" i="2"/>
  <c r="M506" i="2" s="1"/>
  <c r="I505" i="2"/>
  <c r="M505" i="2" s="1"/>
  <c r="I504" i="2"/>
  <c r="M504" i="2" s="1"/>
  <c r="I503" i="2"/>
  <c r="M503" i="2" s="1"/>
  <c r="I502" i="2"/>
  <c r="M502" i="2" s="1"/>
  <c r="I501" i="2"/>
  <c r="M501" i="2" s="1"/>
  <c r="I500" i="2"/>
  <c r="M500" i="2" s="1"/>
  <c r="I499" i="2"/>
  <c r="M499" i="2" s="1"/>
  <c r="I498" i="2"/>
  <c r="M498" i="2" s="1"/>
  <c r="I497" i="2"/>
  <c r="M497" i="2" s="1"/>
  <c r="I496" i="2"/>
  <c r="M496" i="2" s="1"/>
  <c r="I495" i="2"/>
  <c r="M495" i="2" s="1"/>
  <c r="I494" i="2"/>
  <c r="M494" i="2" s="1"/>
  <c r="I493" i="2"/>
  <c r="M493" i="2" s="1"/>
  <c r="I492" i="2"/>
  <c r="M492" i="2" s="1"/>
  <c r="I491" i="2"/>
  <c r="M491" i="2" s="1"/>
  <c r="I490" i="2"/>
  <c r="M490" i="2" s="1"/>
  <c r="I489" i="2"/>
  <c r="M489" i="2" s="1"/>
  <c r="I488" i="2"/>
  <c r="M488" i="2" s="1"/>
  <c r="I487" i="2"/>
  <c r="M487" i="2" s="1"/>
  <c r="I486" i="2"/>
  <c r="M486" i="2" s="1"/>
  <c r="I485" i="2"/>
  <c r="M485" i="2" s="1"/>
  <c r="I484" i="2"/>
  <c r="M484" i="2" s="1"/>
  <c r="I483" i="2"/>
  <c r="M483" i="2" s="1"/>
  <c r="I482" i="2"/>
  <c r="M482" i="2" s="1"/>
  <c r="I481" i="2"/>
  <c r="M481" i="2" s="1"/>
  <c r="I480" i="2"/>
  <c r="M480" i="2" s="1"/>
  <c r="I479" i="2"/>
  <c r="M479" i="2" s="1"/>
  <c r="I478" i="2"/>
  <c r="M478" i="2" s="1"/>
  <c r="I477" i="2"/>
  <c r="M477" i="2" s="1"/>
  <c r="I476" i="2"/>
  <c r="M476" i="2" s="1"/>
  <c r="I475" i="2"/>
  <c r="M475" i="2" s="1"/>
  <c r="I474" i="2"/>
  <c r="M474" i="2" s="1"/>
  <c r="I473" i="2"/>
  <c r="M473" i="2" s="1"/>
  <c r="I472" i="2"/>
  <c r="M472" i="2" s="1"/>
  <c r="I471" i="2"/>
  <c r="M471" i="2" s="1"/>
  <c r="I470" i="2"/>
  <c r="M470" i="2" s="1"/>
  <c r="I469" i="2"/>
  <c r="M469" i="2" s="1"/>
  <c r="I468" i="2"/>
  <c r="M468" i="2" s="1"/>
  <c r="I467" i="2"/>
  <c r="M467" i="2" s="1"/>
  <c r="I466" i="2"/>
  <c r="M466" i="2" s="1"/>
  <c r="I465" i="2"/>
  <c r="M465" i="2" s="1"/>
  <c r="I464" i="2"/>
  <c r="M464" i="2" s="1"/>
  <c r="I463" i="2"/>
  <c r="M463" i="2" s="1"/>
  <c r="I462" i="2"/>
  <c r="M462" i="2" s="1"/>
  <c r="I461" i="2"/>
  <c r="M461" i="2" s="1"/>
  <c r="I460" i="2"/>
  <c r="M460" i="2" s="1"/>
  <c r="I459" i="2"/>
  <c r="M459" i="2" s="1"/>
  <c r="I458" i="2"/>
  <c r="M458" i="2" s="1"/>
  <c r="I457" i="2"/>
  <c r="M457" i="2" s="1"/>
  <c r="I456" i="2"/>
  <c r="M456" i="2" s="1"/>
  <c r="I455" i="2"/>
  <c r="M455" i="2" s="1"/>
  <c r="I454" i="2"/>
  <c r="M454" i="2" s="1"/>
  <c r="I453" i="2"/>
  <c r="M453" i="2" s="1"/>
  <c r="I452" i="2"/>
  <c r="M452" i="2" s="1"/>
  <c r="I451" i="2"/>
  <c r="M451" i="2" s="1"/>
  <c r="I450" i="2"/>
  <c r="M450" i="2" s="1"/>
  <c r="I449" i="2"/>
  <c r="M449" i="2" s="1"/>
  <c r="I448" i="2"/>
  <c r="M448" i="2" s="1"/>
  <c r="I447" i="2"/>
  <c r="M447" i="2" s="1"/>
  <c r="I446" i="2"/>
  <c r="M446" i="2" s="1"/>
  <c r="I445" i="2"/>
  <c r="M445" i="2" s="1"/>
  <c r="I444" i="2"/>
  <c r="M444" i="2" s="1"/>
  <c r="I443" i="2"/>
  <c r="M443" i="2" s="1"/>
  <c r="I442" i="2"/>
  <c r="M442" i="2" s="1"/>
  <c r="I441" i="2"/>
  <c r="M441" i="2" s="1"/>
  <c r="I440" i="2"/>
  <c r="M440" i="2" s="1"/>
  <c r="I439" i="2"/>
  <c r="M439" i="2" s="1"/>
  <c r="I438" i="2"/>
  <c r="M438" i="2" s="1"/>
  <c r="I437" i="2"/>
  <c r="M437" i="2" s="1"/>
  <c r="I436" i="2"/>
  <c r="M436" i="2" s="1"/>
  <c r="I435" i="2"/>
  <c r="M435" i="2" s="1"/>
  <c r="I434" i="2"/>
  <c r="M434" i="2" s="1"/>
  <c r="I433" i="2"/>
  <c r="M433" i="2" s="1"/>
  <c r="I432" i="2"/>
  <c r="M432" i="2" s="1"/>
  <c r="I431" i="2"/>
  <c r="M431" i="2" s="1"/>
  <c r="I430" i="2"/>
  <c r="M430" i="2" s="1"/>
  <c r="I429" i="2"/>
  <c r="M429" i="2" s="1"/>
  <c r="I428" i="2"/>
  <c r="M428" i="2" s="1"/>
  <c r="I427" i="2"/>
  <c r="M427" i="2" s="1"/>
  <c r="I426" i="2"/>
  <c r="M426" i="2" s="1"/>
  <c r="I425" i="2"/>
  <c r="M425" i="2" s="1"/>
  <c r="I424" i="2"/>
  <c r="M424" i="2" s="1"/>
  <c r="I423" i="2"/>
  <c r="M423" i="2" s="1"/>
  <c r="I422" i="2"/>
  <c r="M422" i="2" s="1"/>
  <c r="I421" i="2"/>
  <c r="M421" i="2" s="1"/>
  <c r="I420" i="2"/>
  <c r="M420" i="2" s="1"/>
  <c r="I419" i="2"/>
  <c r="M419" i="2" s="1"/>
  <c r="I418" i="2"/>
  <c r="M418" i="2" s="1"/>
  <c r="I417" i="2"/>
  <c r="M417" i="2" s="1"/>
  <c r="I416" i="2"/>
  <c r="M416" i="2" s="1"/>
  <c r="I415" i="2"/>
  <c r="M415" i="2" s="1"/>
  <c r="I414" i="2"/>
  <c r="M414" i="2" s="1"/>
  <c r="I413" i="2"/>
  <c r="M413" i="2" s="1"/>
  <c r="I412" i="2"/>
  <c r="M412" i="2" s="1"/>
  <c r="I411" i="2"/>
  <c r="M411" i="2" s="1"/>
  <c r="I410" i="2"/>
  <c r="M410" i="2" s="1"/>
  <c r="I409" i="2"/>
  <c r="M409" i="2" s="1"/>
  <c r="I408" i="2"/>
  <c r="M408" i="2" s="1"/>
  <c r="I407" i="2"/>
  <c r="M407" i="2" s="1"/>
  <c r="I406" i="2"/>
  <c r="M406" i="2" s="1"/>
  <c r="I405" i="2"/>
  <c r="M405" i="2" s="1"/>
  <c r="I404" i="2"/>
  <c r="M404" i="2" s="1"/>
  <c r="I403" i="2"/>
  <c r="M403" i="2" s="1"/>
  <c r="I402" i="2"/>
  <c r="M402" i="2" s="1"/>
  <c r="I401" i="2"/>
  <c r="M401" i="2" s="1"/>
  <c r="I400" i="2"/>
  <c r="M400" i="2" s="1"/>
  <c r="I399" i="2"/>
  <c r="M399" i="2" s="1"/>
  <c r="I398" i="2"/>
  <c r="M398" i="2" s="1"/>
  <c r="I397" i="2"/>
  <c r="M397" i="2" s="1"/>
  <c r="I396" i="2"/>
  <c r="M396" i="2" s="1"/>
  <c r="I395" i="2"/>
  <c r="M395" i="2" s="1"/>
  <c r="I394" i="2"/>
  <c r="M394" i="2" s="1"/>
  <c r="I393" i="2"/>
  <c r="M393" i="2" s="1"/>
  <c r="I392" i="2"/>
  <c r="M392" i="2" s="1"/>
  <c r="I391" i="2"/>
  <c r="M391" i="2" s="1"/>
  <c r="I390" i="2"/>
  <c r="M390" i="2" s="1"/>
  <c r="I389" i="2"/>
  <c r="M389" i="2" s="1"/>
  <c r="I388" i="2"/>
  <c r="M388" i="2" s="1"/>
  <c r="I387" i="2"/>
  <c r="M387" i="2" s="1"/>
  <c r="I386" i="2"/>
  <c r="M386" i="2" s="1"/>
  <c r="I385" i="2"/>
  <c r="M385" i="2" s="1"/>
  <c r="I384" i="2"/>
  <c r="M384" i="2" s="1"/>
  <c r="I383" i="2"/>
  <c r="M383" i="2" s="1"/>
  <c r="I382" i="2"/>
  <c r="M382" i="2" s="1"/>
  <c r="I381" i="2"/>
  <c r="M381" i="2" s="1"/>
  <c r="I380" i="2"/>
  <c r="M380" i="2" s="1"/>
  <c r="I379" i="2"/>
  <c r="M379" i="2" s="1"/>
  <c r="I378" i="2"/>
  <c r="M378" i="2" s="1"/>
  <c r="I377" i="2"/>
  <c r="M377" i="2" s="1"/>
  <c r="I376" i="2"/>
  <c r="M376" i="2" s="1"/>
  <c r="I375" i="2"/>
  <c r="M375" i="2" s="1"/>
  <c r="I374" i="2"/>
  <c r="M374" i="2" s="1"/>
  <c r="I373" i="2"/>
  <c r="M373" i="2" s="1"/>
  <c r="I372" i="2"/>
  <c r="M372" i="2" s="1"/>
  <c r="I371" i="2"/>
  <c r="M371" i="2" s="1"/>
  <c r="I370" i="2"/>
  <c r="M370" i="2" s="1"/>
  <c r="I369" i="2"/>
  <c r="M369" i="2" s="1"/>
  <c r="I368" i="2"/>
  <c r="M368" i="2" s="1"/>
  <c r="I367" i="2"/>
  <c r="M367" i="2" s="1"/>
  <c r="I366" i="2"/>
  <c r="M366" i="2" s="1"/>
  <c r="I365" i="2"/>
  <c r="M365" i="2" s="1"/>
  <c r="I364" i="2"/>
  <c r="M364" i="2" s="1"/>
  <c r="I363" i="2"/>
  <c r="M363" i="2" s="1"/>
  <c r="I362" i="2"/>
  <c r="M362" i="2" s="1"/>
  <c r="I361" i="2"/>
  <c r="M361" i="2" s="1"/>
  <c r="I360" i="2"/>
  <c r="M360" i="2" s="1"/>
  <c r="I359" i="2"/>
  <c r="M359" i="2" s="1"/>
  <c r="I358" i="2"/>
  <c r="M358" i="2" s="1"/>
  <c r="I357" i="2"/>
  <c r="M357" i="2" s="1"/>
  <c r="I356" i="2"/>
  <c r="M356" i="2" s="1"/>
  <c r="I355" i="2"/>
  <c r="M355" i="2" s="1"/>
  <c r="I354" i="2"/>
  <c r="M354" i="2" s="1"/>
  <c r="I353" i="2"/>
  <c r="M353" i="2" s="1"/>
  <c r="I352" i="2"/>
  <c r="M352" i="2" s="1"/>
  <c r="I351" i="2"/>
  <c r="M351" i="2" s="1"/>
  <c r="I350" i="2"/>
  <c r="M350" i="2" s="1"/>
  <c r="I349" i="2"/>
  <c r="M349" i="2" s="1"/>
  <c r="I348" i="2"/>
  <c r="M348" i="2" s="1"/>
  <c r="I347" i="2"/>
  <c r="M347" i="2" s="1"/>
  <c r="I346" i="2"/>
  <c r="M346" i="2" s="1"/>
  <c r="I345" i="2"/>
  <c r="M345" i="2" s="1"/>
  <c r="I344" i="2"/>
  <c r="M344" i="2" s="1"/>
  <c r="I343" i="2"/>
  <c r="M343" i="2" s="1"/>
  <c r="I342" i="2"/>
  <c r="M342" i="2" s="1"/>
  <c r="I341" i="2"/>
  <c r="M341" i="2" s="1"/>
  <c r="I340" i="2"/>
  <c r="M340" i="2" s="1"/>
  <c r="I339" i="2"/>
  <c r="M339" i="2" s="1"/>
  <c r="I338" i="2"/>
  <c r="M338" i="2" s="1"/>
  <c r="I337" i="2"/>
  <c r="M337" i="2" s="1"/>
  <c r="I336" i="2"/>
  <c r="M336" i="2" s="1"/>
  <c r="I335" i="2"/>
  <c r="M335" i="2" s="1"/>
  <c r="I334" i="2"/>
  <c r="M334" i="2" s="1"/>
  <c r="I333" i="2"/>
  <c r="M333" i="2" s="1"/>
  <c r="I332" i="2"/>
  <c r="M332" i="2" s="1"/>
  <c r="I331" i="2"/>
  <c r="M331" i="2" s="1"/>
  <c r="I330" i="2"/>
  <c r="M330" i="2" s="1"/>
  <c r="I329" i="2"/>
  <c r="M329" i="2" s="1"/>
  <c r="I328" i="2"/>
  <c r="M328" i="2" s="1"/>
  <c r="I327" i="2"/>
  <c r="M327" i="2" s="1"/>
  <c r="I326" i="2"/>
  <c r="M326" i="2" s="1"/>
  <c r="I325" i="2"/>
  <c r="M325" i="2" s="1"/>
  <c r="I324" i="2"/>
  <c r="M324" i="2" s="1"/>
  <c r="I323" i="2"/>
  <c r="M323" i="2" s="1"/>
  <c r="I322" i="2"/>
  <c r="M322" i="2" s="1"/>
  <c r="I321" i="2"/>
  <c r="M321" i="2" s="1"/>
  <c r="I320" i="2"/>
  <c r="M320" i="2" s="1"/>
  <c r="I319" i="2"/>
  <c r="M319" i="2" s="1"/>
  <c r="I318" i="2"/>
  <c r="M318" i="2" s="1"/>
  <c r="I317" i="2"/>
  <c r="M317" i="2" s="1"/>
  <c r="I316" i="2"/>
  <c r="M316" i="2" s="1"/>
  <c r="I315" i="2"/>
  <c r="M315" i="2" s="1"/>
  <c r="I314" i="2"/>
  <c r="M314" i="2" s="1"/>
  <c r="I313" i="2"/>
  <c r="M313" i="2" s="1"/>
  <c r="I312" i="2"/>
  <c r="M312" i="2" s="1"/>
  <c r="I311" i="2"/>
  <c r="M311" i="2" s="1"/>
  <c r="I310" i="2"/>
  <c r="M310" i="2" s="1"/>
  <c r="I309" i="2"/>
  <c r="M309" i="2" s="1"/>
  <c r="I308" i="2"/>
  <c r="M308" i="2" s="1"/>
  <c r="I307" i="2"/>
  <c r="M307" i="2" s="1"/>
  <c r="I306" i="2"/>
  <c r="M306" i="2" s="1"/>
  <c r="I305" i="2"/>
  <c r="M305" i="2" s="1"/>
  <c r="I304" i="2"/>
  <c r="M304" i="2" s="1"/>
  <c r="I303" i="2"/>
  <c r="M303" i="2" s="1"/>
  <c r="I302" i="2"/>
  <c r="M302" i="2" s="1"/>
  <c r="I301" i="2"/>
  <c r="M301" i="2" s="1"/>
  <c r="I300" i="2"/>
  <c r="M300" i="2" s="1"/>
  <c r="I299" i="2"/>
  <c r="M299" i="2" s="1"/>
  <c r="I298" i="2"/>
  <c r="M298" i="2" s="1"/>
  <c r="I297" i="2"/>
  <c r="M297" i="2" s="1"/>
  <c r="I296" i="2"/>
  <c r="M296" i="2" s="1"/>
  <c r="I295" i="2"/>
  <c r="M295" i="2" s="1"/>
  <c r="I294" i="2"/>
  <c r="M294" i="2" s="1"/>
  <c r="I293" i="2"/>
  <c r="M293" i="2" s="1"/>
  <c r="I292" i="2"/>
  <c r="M292" i="2" s="1"/>
  <c r="I291" i="2"/>
  <c r="M291" i="2" s="1"/>
  <c r="I290" i="2"/>
  <c r="M290" i="2" s="1"/>
  <c r="I289" i="2"/>
  <c r="M289" i="2" s="1"/>
  <c r="I288" i="2"/>
  <c r="M288" i="2" s="1"/>
  <c r="I287" i="2"/>
  <c r="M287" i="2" s="1"/>
  <c r="I286" i="2"/>
  <c r="M286" i="2" s="1"/>
  <c r="I285" i="2"/>
  <c r="M285" i="2" s="1"/>
  <c r="I284" i="2"/>
  <c r="M284" i="2" s="1"/>
  <c r="I283" i="2"/>
  <c r="M283" i="2" s="1"/>
  <c r="I282" i="2"/>
  <c r="M282" i="2" s="1"/>
  <c r="I281" i="2"/>
  <c r="M281" i="2" s="1"/>
  <c r="I280" i="2"/>
  <c r="M280" i="2" s="1"/>
  <c r="I279" i="2"/>
  <c r="M279" i="2" s="1"/>
  <c r="I278" i="2"/>
  <c r="M278" i="2" s="1"/>
  <c r="I277" i="2"/>
  <c r="M277" i="2" s="1"/>
  <c r="I276" i="2"/>
  <c r="M276" i="2" s="1"/>
  <c r="I275" i="2"/>
  <c r="M275" i="2" s="1"/>
  <c r="I274" i="2"/>
  <c r="M274" i="2" s="1"/>
  <c r="I273" i="2"/>
  <c r="M273" i="2" s="1"/>
  <c r="I272" i="2"/>
  <c r="M272" i="2" s="1"/>
  <c r="I271" i="2"/>
  <c r="M271" i="2" s="1"/>
  <c r="I270" i="2"/>
  <c r="M270" i="2" s="1"/>
  <c r="I269" i="2"/>
  <c r="M269" i="2" s="1"/>
  <c r="I268" i="2"/>
  <c r="M268" i="2" s="1"/>
  <c r="I267" i="2"/>
  <c r="M267" i="2" s="1"/>
  <c r="I266" i="2"/>
  <c r="M266" i="2" s="1"/>
  <c r="I265" i="2"/>
  <c r="M265" i="2" s="1"/>
  <c r="I264" i="2"/>
  <c r="M264" i="2" s="1"/>
  <c r="I263" i="2"/>
  <c r="M263" i="2" s="1"/>
  <c r="I262" i="2"/>
  <c r="M262" i="2" s="1"/>
  <c r="I261" i="2"/>
  <c r="M261" i="2" s="1"/>
  <c r="I260" i="2"/>
  <c r="M260" i="2" s="1"/>
  <c r="I259" i="2"/>
  <c r="M259" i="2" s="1"/>
  <c r="I258" i="2"/>
  <c r="M258" i="2" s="1"/>
  <c r="I257" i="2"/>
  <c r="M257" i="2" s="1"/>
  <c r="I256" i="2"/>
  <c r="M256" i="2" s="1"/>
  <c r="I255" i="2"/>
  <c r="M255" i="2" s="1"/>
  <c r="I254" i="2"/>
  <c r="M254" i="2" s="1"/>
  <c r="I253" i="2"/>
  <c r="M253" i="2" s="1"/>
  <c r="I252" i="2"/>
  <c r="M252" i="2" s="1"/>
  <c r="I251" i="2"/>
  <c r="M251" i="2" s="1"/>
  <c r="I250" i="2"/>
  <c r="M250" i="2" s="1"/>
  <c r="I249" i="2"/>
  <c r="M249" i="2" s="1"/>
  <c r="I248" i="2"/>
  <c r="M248" i="2" s="1"/>
  <c r="I247" i="2"/>
  <c r="M247" i="2" s="1"/>
  <c r="I246" i="2"/>
  <c r="M246" i="2" s="1"/>
  <c r="I245" i="2"/>
  <c r="M245" i="2" s="1"/>
  <c r="I244" i="2"/>
  <c r="M244" i="2" s="1"/>
  <c r="I243" i="2"/>
  <c r="M243" i="2" s="1"/>
  <c r="I242" i="2"/>
  <c r="M242" i="2" s="1"/>
  <c r="I241" i="2"/>
  <c r="M241" i="2" s="1"/>
  <c r="I240" i="2"/>
  <c r="M240" i="2" s="1"/>
  <c r="I239" i="2"/>
  <c r="M239" i="2" s="1"/>
  <c r="I238" i="2"/>
  <c r="M238" i="2" s="1"/>
  <c r="I237" i="2"/>
  <c r="M237" i="2" s="1"/>
  <c r="I236" i="2"/>
  <c r="M236" i="2" s="1"/>
  <c r="I235" i="2"/>
  <c r="M235" i="2" s="1"/>
  <c r="I234" i="2"/>
  <c r="M234" i="2" s="1"/>
  <c r="I233" i="2"/>
  <c r="M233" i="2" s="1"/>
  <c r="I232" i="2"/>
  <c r="M232" i="2" s="1"/>
  <c r="I231" i="2"/>
  <c r="M231" i="2" s="1"/>
  <c r="I230" i="2"/>
  <c r="M230" i="2" s="1"/>
  <c r="I229" i="2"/>
  <c r="M229" i="2" s="1"/>
  <c r="I228" i="2"/>
  <c r="M228" i="2" s="1"/>
  <c r="I227" i="2"/>
  <c r="M227" i="2" s="1"/>
  <c r="I226" i="2"/>
  <c r="M226" i="2" s="1"/>
  <c r="I225" i="2"/>
  <c r="M225" i="2" s="1"/>
  <c r="I224" i="2"/>
  <c r="M224" i="2" s="1"/>
  <c r="I223" i="2"/>
  <c r="M223" i="2" s="1"/>
  <c r="I222" i="2"/>
  <c r="M222" i="2" s="1"/>
  <c r="I221" i="2"/>
  <c r="M221" i="2" s="1"/>
  <c r="I220" i="2"/>
  <c r="M220" i="2" s="1"/>
  <c r="I219" i="2"/>
  <c r="M219" i="2" s="1"/>
  <c r="I218" i="2"/>
  <c r="M218" i="2" s="1"/>
  <c r="I217" i="2"/>
  <c r="M217" i="2" s="1"/>
  <c r="I216" i="2"/>
  <c r="M216" i="2" s="1"/>
  <c r="I215" i="2"/>
  <c r="M215" i="2" s="1"/>
  <c r="I214" i="2"/>
  <c r="M214" i="2" s="1"/>
  <c r="I213" i="2"/>
  <c r="M213" i="2" s="1"/>
  <c r="I212" i="2"/>
  <c r="M212" i="2" s="1"/>
  <c r="I211" i="2"/>
  <c r="M211" i="2" s="1"/>
  <c r="I210" i="2"/>
  <c r="M210" i="2" s="1"/>
  <c r="I209" i="2"/>
  <c r="M209" i="2" s="1"/>
  <c r="I208" i="2"/>
  <c r="M208" i="2" s="1"/>
  <c r="I207" i="2"/>
  <c r="M207" i="2" s="1"/>
  <c r="I206" i="2"/>
  <c r="M206" i="2" s="1"/>
  <c r="I205" i="2"/>
  <c r="M205" i="2" s="1"/>
  <c r="I204" i="2"/>
  <c r="M204" i="2" s="1"/>
  <c r="I203" i="2"/>
  <c r="M203" i="2" s="1"/>
  <c r="I202" i="2"/>
  <c r="M202" i="2" s="1"/>
  <c r="I201" i="2"/>
  <c r="M201" i="2" s="1"/>
  <c r="I200" i="2"/>
  <c r="M200" i="2" s="1"/>
  <c r="I199" i="2"/>
  <c r="M199" i="2" s="1"/>
  <c r="I198" i="2"/>
  <c r="M198" i="2" s="1"/>
  <c r="I197" i="2"/>
  <c r="M197" i="2" s="1"/>
  <c r="I196" i="2"/>
  <c r="M196" i="2" s="1"/>
  <c r="I195" i="2"/>
  <c r="M195" i="2" s="1"/>
  <c r="I194" i="2"/>
  <c r="M194" i="2" s="1"/>
  <c r="I193" i="2"/>
  <c r="M193" i="2" s="1"/>
  <c r="I192" i="2"/>
  <c r="M192" i="2" s="1"/>
  <c r="I191" i="2"/>
  <c r="M191" i="2" s="1"/>
  <c r="I190" i="2"/>
  <c r="M190" i="2" s="1"/>
  <c r="I189" i="2"/>
  <c r="M189" i="2" s="1"/>
  <c r="I188" i="2"/>
  <c r="M188" i="2" s="1"/>
  <c r="I187" i="2"/>
  <c r="M187" i="2" s="1"/>
  <c r="I186" i="2"/>
  <c r="M186" i="2" s="1"/>
  <c r="I185" i="2"/>
  <c r="M185" i="2" s="1"/>
  <c r="I184" i="2"/>
  <c r="M184" i="2" s="1"/>
  <c r="I183" i="2"/>
  <c r="M183" i="2" s="1"/>
  <c r="I182" i="2"/>
  <c r="M182" i="2" s="1"/>
  <c r="I181" i="2"/>
  <c r="M181" i="2" s="1"/>
  <c r="I180" i="2"/>
  <c r="M180" i="2" s="1"/>
  <c r="I179" i="2"/>
  <c r="M179" i="2" s="1"/>
  <c r="I178" i="2"/>
  <c r="M178" i="2" s="1"/>
  <c r="I177" i="2"/>
  <c r="M177" i="2" s="1"/>
  <c r="I176" i="2"/>
  <c r="M176" i="2" s="1"/>
  <c r="I175" i="2"/>
  <c r="M175" i="2" s="1"/>
  <c r="I174" i="2"/>
  <c r="M174" i="2" s="1"/>
  <c r="I173" i="2"/>
  <c r="M173" i="2" s="1"/>
  <c r="I172" i="2"/>
  <c r="M172" i="2" s="1"/>
  <c r="I171" i="2"/>
  <c r="M171" i="2" s="1"/>
  <c r="I170" i="2"/>
  <c r="M170" i="2" s="1"/>
  <c r="I169" i="2"/>
  <c r="M169" i="2" s="1"/>
  <c r="I168" i="2"/>
  <c r="M168" i="2" s="1"/>
  <c r="I167" i="2"/>
  <c r="M167" i="2" s="1"/>
  <c r="I166" i="2"/>
  <c r="M166" i="2" s="1"/>
  <c r="I165" i="2"/>
  <c r="M165" i="2" s="1"/>
  <c r="I164" i="2"/>
  <c r="M164" i="2" s="1"/>
  <c r="I163" i="2"/>
  <c r="M163" i="2" s="1"/>
  <c r="I162" i="2"/>
  <c r="M162" i="2" s="1"/>
  <c r="I161" i="2"/>
  <c r="M161" i="2" s="1"/>
  <c r="I160" i="2"/>
  <c r="M160" i="2" s="1"/>
  <c r="I159" i="2"/>
  <c r="M159" i="2" s="1"/>
  <c r="I158" i="2"/>
  <c r="M158" i="2" s="1"/>
  <c r="I157" i="2"/>
  <c r="M157" i="2" s="1"/>
  <c r="I156" i="2"/>
  <c r="M156" i="2" s="1"/>
  <c r="I155" i="2"/>
  <c r="M155" i="2" s="1"/>
  <c r="I154" i="2"/>
  <c r="M154" i="2" s="1"/>
  <c r="I153" i="2"/>
  <c r="M153" i="2" s="1"/>
  <c r="I152" i="2"/>
  <c r="M152" i="2" s="1"/>
  <c r="I151" i="2"/>
  <c r="M151" i="2" s="1"/>
  <c r="I150" i="2"/>
  <c r="M150" i="2" s="1"/>
  <c r="I149" i="2"/>
  <c r="M149" i="2" s="1"/>
  <c r="I148" i="2"/>
  <c r="M148" i="2" s="1"/>
  <c r="I147" i="2"/>
  <c r="M147" i="2" s="1"/>
  <c r="I146" i="2"/>
  <c r="M146" i="2" s="1"/>
  <c r="I145" i="2"/>
  <c r="M145" i="2" s="1"/>
  <c r="I144" i="2"/>
  <c r="M144" i="2" s="1"/>
  <c r="I143" i="2"/>
  <c r="M143" i="2" s="1"/>
  <c r="I142" i="2"/>
  <c r="M142" i="2" s="1"/>
  <c r="I141" i="2"/>
  <c r="M141" i="2" s="1"/>
  <c r="I140" i="2"/>
  <c r="M140" i="2" s="1"/>
  <c r="I139" i="2"/>
  <c r="M139" i="2" s="1"/>
  <c r="I138" i="2"/>
  <c r="M138" i="2" s="1"/>
  <c r="I137" i="2"/>
  <c r="M137" i="2" s="1"/>
  <c r="I136" i="2"/>
  <c r="M136" i="2" s="1"/>
  <c r="I135" i="2"/>
  <c r="M135" i="2" s="1"/>
  <c r="I134" i="2"/>
  <c r="M134" i="2" s="1"/>
  <c r="I133" i="2"/>
  <c r="M133" i="2" s="1"/>
  <c r="I132" i="2"/>
  <c r="M132" i="2" s="1"/>
  <c r="I131" i="2"/>
  <c r="M131" i="2" s="1"/>
  <c r="I130" i="2"/>
  <c r="M130" i="2" s="1"/>
  <c r="I129" i="2"/>
  <c r="M129" i="2" s="1"/>
  <c r="I128" i="2"/>
  <c r="M128" i="2" s="1"/>
  <c r="I127" i="2"/>
  <c r="M127" i="2" s="1"/>
  <c r="I126" i="2"/>
  <c r="M126" i="2" s="1"/>
  <c r="I125" i="2"/>
  <c r="M125" i="2" s="1"/>
  <c r="I124" i="2"/>
  <c r="M124" i="2" s="1"/>
  <c r="I123" i="2"/>
  <c r="M123" i="2" s="1"/>
  <c r="I122" i="2"/>
  <c r="M122" i="2" s="1"/>
  <c r="I121" i="2"/>
  <c r="M121" i="2" s="1"/>
  <c r="I120" i="2"/>
  <c r="M120" i="2" s="1"/>
  <c r="I119" i="2"/>
  <c r="M119" i="2" s="1"/>
  <c r="I118" i="2"/>
  <c r="M118" i="2" s="1"/>
  <c r="I117" i="2"/>
  <c r="M117" i="2" s="1"/>
  <c r="I116" i="2"/>
  <c r="M116" i="2" s="1"/>
  <c r="I115" i="2"/>
  <c r="M115" i="2" s="1"/>
  <c r="I114" i="2"/>
  <c r="M114" i="2" s="1"/>
  <c r="I113" i="2"/>
  <c r="M113" i="2" s="1"/>
  <c r="I112" i="2"/>
  <c r="M112" i="2" s="1"/>
  <c r="I111" i="2"/>
  <c r="M111" i="2" s="1"/>
  <c r="I110" i="2"/>
  <c r="M110" i="2" s="1"/>
  <c r="I109" i="2"/>
  <c r="M109" i="2" s="1"/>
  <c r="I108" i="2"/>
  <c r="M108" i="2" s="1"/>
  <c r="I107" i="2"/>
  <c r="M107" i="2" s="1"/>
  <c r="I106" i="2"/>
  <c r="M106" i="2" s="1"/>
  <c r="I105" i="2"/>
  <c r="M105" i="2" s="1"/>
  <c r="I104" i="2"/>
  <c r="M104" i="2" s="1"/>
  <c r="I103" i="2"/>
  <c r="M103" i="2" s="1"/>
  <c r="I102" i="2"/>
  <c r="M102" i="2" s="1"/>
  <c r="I101" i="2"/>
  <c r="M101" i="2" s="1"/>
  <c r="I100" i="2"/>
  <c r="M100" i="2" s="1"/>
  <c r="I99" i="2"/>
  <c r="M99" i="2" s="1"/>
  <c r="I98" i="2"/>
  <c r="M98" i="2" s="1"/>
  <c r="I97" i="2"/>
  <c r="M97" i="2" s="1"/>
  <c r="I96" i="2"/>
  <c r="M96" i="2" s="1"/>
  <c r="I95" i="2"/>
  <c r="M95" i="2" s="1"/>
  <c r="I94" i="2"/>
  <c r="M94" i="2" s="1"/>
  <c r="I93" i="2"/>
  <c r="M93" i="2" s="1"/>
  <c r="I92" i="2"/>
  <c r="M92" i="2" s="1"/>
  <c r="I91" i="2"/>
  <c r="M91" i="2" s="1"/>
  <c r="I90" i="2"/>
  <c r="M90" i="2" s="1"/>
  <c r="I89" i="2"/>
  <c r="M89" i="2" s="1"/>
  <c r="I88" i="2"/>
  <c r="M88" i="2" s="1"/>
  <c r="I87" i="2"/>
  <c r="M87" i="2" s="1"/>
  <c r="I86" i="2"/>
  <c r="M86" i="2" s="1"/>
  <c r="I85" i="2"/>
  <c r="M85" i="2" s="1"/>
  <c r="I84" i="2"/>
  <c r="M84" i="2" s="1"/>
  <c r="I83" i="2"/>
  <c r="M83" i="2" s="1"/>
  <c r="I82" i="2"/>
  <c r="M82" i="2" s="1"/>
  <c r="I81" i="2"/>
  <c r="M81" i="2" s="1"/>
  <c r="I80" i="2"/>
  <c r="M80" i="2" s="1"/>
  <c r="I79" i="2"/>
  <c r="M79" i="2" s="1"/>
  <c r="I78" i="2"/>
  <c r="M78" i="2" s="1"/>
  <c r="I77" i="2"/>
  <c r="M77" i="2" s="1"/>
  <c r="I76" i="2"/>
  <c r="M76" i="2" s="1"/>
  <c r="I75" i="2"/>
  <c r="M75" i="2" s="1"/>
  <c r="I74" i="2"/>
  <c r="M74" i="2" s="1"/>
  <c r="I73" i="2"/>
  <c r="M73" i="2" s="1"/>
  <c r="I72" i="2"/>
  <c r="M72" i="2" s="1"/>
  <c r="I71" i="2"/>
  <c r="M71" i="2" s="1"/>
  <c r="I70" i="2"/>
  <c r="M70" i="2" s="1"/>
  <c r="I69" i="2"/>
  <c r="M69" i="2" s="1"/>
  <c r="I68" i="2"/>
  <c r="M68" i="2" s="1"/>
  <c r="I67" i="2"/>
  <c r="M67" i="2" s="1"/>
  <c r="I66" i="2"/>
  <c r="M66" i="2" s="1"/>
  <c r="I65" i="2"/>
  <c r="M65" i="2" s="1"/>
  <c r="I64" i="2"/>
  <c r="M64" i="2" s="1"/>
  <c r="I63" i="2"/>
  <c r="M63" i="2" s="1"/>
  <c r="I62" i="2"/>
  <c r="M62" i="2" s="1"/>
  <c r="I61" i="2"/>
  <c r="M61" i="2" s="1"/>
  <c r="I60" i="2"/>
  <c r="M60" i="2" s="1"/>
  <c r="I59" i="2"/>
  <c r="M59" i="2" s="1"/>
  <c r="I58" i="2"/>
  <c r="M58" i="2" s="1"/>
  <c r="I57" i="2"/>
  <c r="M57" i="2" s="1"/>
  <c r="I56" i="2"/>
  <c r="M56" i="2" s="1"/>
  <c r="I55" i="2"/>
  <c r="M55" i="2" s="1"/>
  <c r="I54" i="2"/>
  <c r="M54" i="2" s="1"/>
  <c r="I53" i="2"/>
  <c r="M53" i="2" s="1"/>
  <c r="I52" i="2"/>
  <c r="M52" i="2" s="1"/>
  <c r="I51" i="2"/>
  <c r="M51" i="2" s="1"/>
  <c r="I50" i="2"/>
  <c r="M50" i="2" s="1"/>
  <c r="I49" i="2"/>
  <c r="M49" i="2" s="1"/>
  <c r="I48" i="2"/>
  <c r="M48" i="2" s="1"/>
  <c r="I47" i="2"/>
  <c r="M47" i="2" s="1"/>
  <c r="I46" i="2"/>
  <c r="M46" i="2" s="1"/>
  <c r="I44" i="2"/>
  <c r="M44" i="2" s="1"/>
  <c r="I43" i="2"/>
  <c r="M43" i="2" s="1"/>
  <c r="I42" i="2"/>
  <c r="M42" i="2" s="1"/>
  <c r="I41" i="2"/>
  <c r="M41" i="2" s="1"/>
  <c r="I40" i="2"/>
  <c r="M40" i="2" s="1"/>
  <c r="I39" i="2"/>
  <c r="M39" i="2" s="1"/>
  <c r="I38" i="2"/>
  <c r="M38" i="2" s="1"/>
  <c r="I37" i="2"/>
  <c r="M37" i="2" s="1"/>
  <c r="I36" i="2"/>
  <c r="M36" i="2" s="1"/>
  <c r="I35" i="2"/>
  <c r="M35" i="2" s="1"/>
  <c r="I34" i="2"/>
  <c r="M34" i="2" s="1"/>
  <c r="I33" i="2"/>
  <c r="M33" i="2" s="1"/>
  <c r="I32" i="2"/>
  <c r="M32" i="2" s="1"/>
  <c r="I31" i="2"/>
  <c r="M31" i="2" s="1"/>
  <c r="I30" i="2"/>
  <c r="M30" i="2" s="1"/>
  <c r="I29" i="2"/>
  <c r="M29" i="2" s="1"/>
  <c r="I28" i="2"/>
  <c r="M28" i="2" s="1"/>
  <c r="I27" i="2"/>
  <c r="M27" i="2" s="1"/>
  <c r="I26" i="2"/>
  <c r="M26" i="2" s="1"/>
  <c r="I25" i="2"/>
  <c r="M25" i="2" s="1"/>
  <c r="I24" i="2"/>
  <c r="M24" i="2" s="1"/>
  <c r="I23" i="2"/>
  <c r="M23" i="2" s="1"/>
  <c r="I22" i="2"/>
  <c r="M22" i="2" s="1"/>
  <c r="I21" i="2"/>
  <c r="M21" i="2" s="1"/>
  <c r="I20" i="2"/>
  <c r="M20" i="2" s="1"/>
  <c r="I19" i="2"/>
  <c r="M19" i="2" s="1"/>
  <c r="I18" i="2"/>
  <c r="M18" i="2" s="1"/>
  <c r="I17" i="2"/>
  <c r="M17" i="2" s="1"/>
  <c r="I16" i="2"/>
  <c r="M16" i="2" s="1"/>
  <c r="I15" i="2"/>
  <c r="M15" i="2" s="1"/>
  <c r="I14" i="2"/>
  <c r="M14" i="2" s="1"/>
  <c r="I13" i="2"/>
  <c r="M13" i="2" s="1"/>
  <c r="I12" i="2"/>
  <c r="M12" i="2" s="1"/>
  <c r="I11" i="2"/>
  <c r="M11" i="2" s="1"/>
  <c r="H1000" i="2"/>
  <c r="G1000" i="2"/>
  <c r="H999" i="2"/>
  <c r="G999" i="2"/>
  <c r="H998" i="2"/>
  <c r="G998" i="2"/>
  <c r="H997" i="2"/>
  <c r="G997" i="2"/>
  <c r="H996" i="2"/>
  <c r="G996" i="2"/>
  <c r="H995" i="2"/>
  <c r="G995" i="2"/>
  <c r="H994" i="2"/>
  <c r="G994" i="2"/>
  <c r="H993" i="2"/>
  <c r="G993" i="2"/>
  <c r="H992" i="2"/>
  <c r="G992" i="2"/>
  <c r="H991" i="2"/>
  <c r="G991" i="2"/>
  <c r="H990" i="2"/>
  <c r="G990" i="2"/>
  <c r="H989" i="2"/>
  <c r="G989" i="2"/>
  <c r="H988" i="2"/>
  <c r="G988" i="2"/>
  <c r="H987" i="2"/>
  <c r="G987" i="2"/>
  <c r="H986" i="2"/>
  <c r="G986" i="2"/>
  <c r="H985" i="2"/>
  <c r="G985" i="2"/>
  <c r="H984" i="2"/>
  <c r="G984" i="2"/>
  <c r="H983" i="2"/>
  <c r="G983" i="2"/>
  <c r="H982" i="2"/>
  <c r="G982" i="2"/>
  <c r="H981" i="2"/>
  <c r="G981" i="2"/>
  <c r="H980" i="2"/>
  <c r="G980" i="2"/>
  <c r="H979" i="2"/>
  <c r="G979" i="2"/>
  <c r="H978" i="2"/>
  <c r="G978" i="2"/>
  <c r="H977" i="2"/>
  <c r="G977" i="2"/>
  <c r="H976" i="2"/>
  <c r="G976" i="2"/>
  <c r="H975" i="2"/>
  <c r="G975" i="2"/>
  <c r="H974" i="2"/>
  <c r="G974" i="2"/>
  <c r="H973" i="2"/>
  <c r="G973" i="2"/>
  <c r="H972" i="2"/>
  <c r="G972" i="2"/>
  <c r="H971" i="2"/>
  <c r="G971" i="2"/>
  <c r="H970" i="2"/>
  <c r="G970" i="2"/>
  <c r="H969" i="2"/>
  <c r="G969" i="2"/>
  <c r="H968" i="2"/>
  <c r="G968" i="2"/>
  <c r="H967" i="2"/>
  <c r="G967" i="2"/>
  <c r="H966" i="2"/>
  <c r="G966" i="2"/>
  <c r="H965" i="2"/>
  <c r="G965" i="2"/>
  <c r="H964" i="2"/>
  <c r="G964" i="2"/>
  <c r="H963" i="2"/>
  <c r="G963" i="2"/>
  <c r="H962" i="2"/>
  <c r="G962" i="2"/>
  <c r="H961" i="2"/>
  <c r="G961" i="2"/>
  <c r="H960" i="2"/>
  <c r="G960" i="2"/>
  <c r="H959" i="2"/>
  <c r="G959" i="2"/>
  <c r="H958" i="2"/>
  <c r="G958" i="2"/>
  <c r="H957" i="2"/>
  <c r="G957" i="2"/>
  <c r="H956" i="2"/>
  <c r="G956" i="2"/>
  <c r="H955" i="2"/>
  <c r="G955" i="2"/>
  <c r="H954" i="2"/>
  <c r="G954" i="2"/>
  <c r="H953" i="2"/>
  <c r="G953" i="2"/>
  <c r="H952" i="2"/>
  <c r="G952" i="2"/>
  <c r="H951" i="2"/>
  <c r="G951" i="2"/>
  <c r="H950" i="2"/>
  <c r="G950" i="2"/>
  <c r="H949" i="2"/>
  <c r="G949" i="2"/>
  <c r="H948" i="2"/>
  <c r="G948" i="2"/>
  <c r="H947" i="2"/>
  <c r="G947" i="2"/>
  <c r="H946" i="2"/>
  <c r="G946" i="2"/>
  <c r="H945" i="2"/>
  <c r="G945" i="2"/>
  <c r="H944" i="2"/>
  <c r="G944" i="2"/>
  <c r="H943" i="2"/>
  <c r="G943" i="2"/>
  <c r="H942" i="2"/>
  <c r="G942" i="2"/>
  <c r="H941" i="2"/>
  <c r="G941" i="2"/>
  <c r="H940" i="2"/>
  <c r="G940" i="2"/>
  <c r="H939" i="2"/>
  <c r="G939" i="2"/>
  <c r="H938" i="2"/>
  <c r="G938" i="2"/>
  <c r="H937" i="2"/>
  <c r="G937" i="2"/>
  <c r="H936" i="2"/>
  <c r="G936" i="2"/>
  <c r="H935" i="2"/>
  <c r="G935" i="2"/>
  <c r="H934" i="2"/>
  <c r="G934" i="2"/>
  <c r="H933" i="2"/>
  <c r="G933" i="2"/>
  <c r="H932" i="2"/>
  <c r="G932" i="2"/>
  <c r="H931" i="2"/>
  <c r="G931" i="2"/>
  <c r="H930" i="2"/>
  <c r="G930" i="2"/>
  <c r="H929" i="2"/>
  <c r="G929" i="2"/>
  <c r="H928" i="2"/>
  <c r="G928" i="2"/>
  <c r="H927" i="2"/>
  <c r="G927" i="2"/>
  <c r="H926" i="2"/>
  <c r="G926" i="2"/>
  <c r="H925" i="2"/>
  <c r="G925" i="2"/>
  <c r="H924" i="2"/>
  <c r="G924" i="2"/>
  <c r="H923" i="2"/>
  <c r="G923" i="2"/>
  <c r="H922" i="2"/>
  <c r="G922" i="2"/>
  <c r="H921" i="2"/>
  <c r="G921" i="2"/>
  <c r="H920" i="2"/>
  <c r="G920" i="2"/>
  <c r="H919" i="2"/>
  <c r="G919" i="2"/>
  <c r="H918" i="2"/>
  <c r="G918" i="2"/>
  <c r="H917" i="2"/>
  <c r="G917" i="2"/>
  <c r="H916" i="2"/>
  <c r="G916" i="2"/>
  <c r="H915" i="2"/>
  <c r="G915" i="2"/>
  <c r="H914" i="2"/>
  <c r="G914" i="2"/>
  <c r="H913" i="2"/>
  <c r="G913" i="2"/>
  <c r="H912" i="2"/>
  <c r="G912" i="2"/>
  <c r="H911" i="2"/>
  <c r="G911" i="2"/>
  <c r="H910" i="2"/>
  <c r="G910" i="2"/>
  <c r="H909" i="2"/>
  <c r="G909" i="2"/>
  <c r="H908" i="2"/>
  <c r="G908" i="2"/>
  <c r="H907" i="2"/>
  <c r="G907" i="2"/>
  <c r="H906" i="2"/>
  <c r="G906" i="2"/>
  <c r="H905" i="2"/>
  <c r="G905" i="2"/>
  <c r="H904" i="2"/>
  <c r="G904" i="2"/>
  <c r="H903" i="2"/>
  <c r="G903" i="2"/>
  <c r="H902" i="2"/>
  <c r="G902" i="2"/>
  <c r="H901" i="2"/>
  <c r="G901" i="2"/>
  <c r="H900" i="2"/>
  <c r="G900" i="2"/>
  <c r="H899" i="2"/>
  <c r="G899" i="2"/>
  <c r="H898" i="2"/>
  <c r="G898" i="2"/>
  <c r="H897" i="2"/>
  <c r="G897" i="2"/>
  <c r="H896" i="2"/>
  <c r="G896" i="2"/>
  <c r="H895" i="2"/>
  <c r="G895" i="2"/>
  <c r="H894" i="2"/>
  <c r="G894" i="2"/>
  <c r="H893" i="2"/>
  <c r="G893" i="2"/>
  <c r="H892" i="2"/>
  <c r="G892" i="2"/>
  <c r="H891" i="2"/>
  <c r="G891" i="2"/>
  <c r="H890" i="2"/>
  <c r="G890" i="2"/>
  <c r="H889" i="2"/>
  <c r="G889" i="2"/>
  <c r="H888" i="2"/>
  <c r="G888" i="2"/>
  <c r="H887" i="2"/>
  <c r="G887" i="2"/>
  <c r="H886" i="2"/>
  <c r="G886" i="2"/>
  <c r="H885" i="2"/>
  <c r="G885" i="2"/>
  <c r="H884" i="2"/>
  <c r="G884" i="2"/>
  <c r="H883" i="2"/>
  <c r="G883" i="2"/>
  <c r="H882" i="2"/>
  <c r="G882" i="2"/>
  <c r="H881" i="2"/>
  <c r="G881" i="2"/>
  <c r="H880" i="2"/>
  <c r="G880" i="2"/>
  <c r="H879" i="2"/>
  <c r="G879" i="2"/>
  <c r="H878" i="2"/>
  <c r="G878" i="2"/>
  <c r="H877" i="2"/>
  <c r="G877" i="2"/>
  <c r="H876" i="2"/>
  <c r="G876" i="2"/>
  <c r="H875" i="2"/>
  <c r="G875" i="2"/>
  <c r="H874" i="2"/>
  <c r="G874" i="2"/>
  <c r="H873" i="2"/>
  <c r="G873" i="2"/>
  <c r="H872" i="2"/>
  <c r="G872" i="2"/>
  <c r="H871" i="2"/>
  <c r="G871" i="2"/>
  <c r="H870" i="2"/>
  <c r="G870" i="2"/>
  <c r="H869" i="2"/>
  <c r="G869" i="2"/>
  <c r="H868" i="2"/>
  <c r="G868" i="2"/>
  <c r="H867" i="2"/>
  <c r="G867" i="2"/>
  <c r="H866" i="2"/>
  <c r="G866" i="2"/>
  <c r="H865" i="2"/>
  <c r="G865" i="2"/>
  <c r="H864" i="2"/>
  <c r="G864" i="2"/>
  <c r="H863" i="2"/>
  <c r="G863" i="2"/>
  <c r="H862" i="2"/>
  <c r="G862" i="2"/>
  <c r="H861" i="2"/>
  <c r="G861" i="2"/>
  <c r="H860" i="2"/>
  <c r="G860" i="2"/>
  <c r="H859" i="2"/>
  <c r="G859" i="2"/>
  <c r="H858" i="2"/>
  <c r="G858" i="2"/>
  <c r="H857" i="2"/>
  <c r="G857" i="2"/>
  <c r="H856" i="2"/>
  <c r="G856" i="2"/>
  <c r="H855" i="2"/>
  <c r="G855" i="2"/>
  <c r="H854" i="2"/>
  <c r="G854" i="2"/>
  <c r="H853" i="2"/>
  <c r="G853" i="2"/>
  <c r="H852" i="2"/>
  <c r="G852" i="2"/>
  <c r="H851" i="2"/>
  <c r="G851" i="2"/>
  <c r="H850" i="2"/>
  <c r="G850" i="2"/>
  <c r="H849" i="2"/>
  <c r="G849" i="2"/>
  <c r="H848" i="2"/>
  <c r="G848" i="2"/>
  <c r="H847" i="2"/>
  <c r="G847" i="2"/>
  <c r="H846" i="2"/>
  <c r="G846" i="2"/>
  <c r="H845" i="2"/>
  <c r="G845" i="2"/>
  <c r="H844" i="2"/>
  <c r="G844" i="2"/>
  <c r="H843" i="2"/>
  <c r="G843" i="2"/>
  <c r="H842" i="2"/>
  <c r="G842" i="2"/>
  <c r="H841" i="2"/>
  <c r="G841" i="2"/>
  <c r="H840" i="2"/>
  <c r="G840" i="2"/>
  <c r="H839" i="2"/>
  <c r="G839" i="2"/>
  <c r="H838" i="2"/>
  <c r="G838" i="2"/>
  <c r="H837" i="2"/>
  <c r="G837" i="2"/>
  <c r="H836" i="2"/>
  <c r="G836" i="2"/>
  <c r="H835" i="2"/>
  <c r="G835" i="2"/>
  <c r="H834" i="2"/>
  <c r="G834" i="2"/>
  <c r="H833" i="2"/>
  <c r="G833" i="2"/>
  <c r="H832" i="2"/>
  <c r="G832" i="2"/>
  <c r="H831" i="2"/>
  <c r="G831" i="2"/>
  <c r="H830" i="2"/>
  <c r="G830" i="2"/>
  <c r="H829" i="2"/>
  <c r="G829" i="2"/>
  <c r="H828" i="2"/>
  <c r="G828" i="2"/>
  <c r="H827" i="2"/>
  <c r="G827" i="2"/>
  <c r="H826" i="2"/>
  <c r="G826" i="2"/>
  <c r="H825" i="2"/>
  <c r="G825" i="2"/>
  <c r="H824" i="2"/>
  <c r="G824" i="2"/>
  <c r="H823" i="2"/>
  <c r="G823" i="2"/>
  <c r="H822" i="2"/>
  <c r="G822" i="2"/>
  <c r="H821" i="2"/>
  <c r="G821" i="2"/>
  <c r="H820" i="2"/>
  <c r="G820" i="2"/>
  <c r="H819" i="2"/>
  <c r="G819" i="2"/>
  <c r="H818" i="2"/>
  <c r="G818" i="2"/>
  <c r="H817" i="2"/>
  <c r="G817" i="2"/>
  <c r="H816" i="2"/>
  <c r="G816" i="2"/>
  <c r="H815" i="2"/>
  <c r="G815" i="2"/>
  <c r="H814" i="2"/>
  <c r="G814" i="2"/>
  <c r="H813" i="2"/>
  <c r="G813" i="2"/>
  <c r="H812" i="2"/>
  <c r="G812" i="2"/>
  <c r="H811" i="2"/>
  <c r="G811" i="2"/>
  <c r="H810" i="2"/>
  <c r="G810" i="2"/>
  <c r="H809" i="2"/>
  <c r="G809" i="2"/>
  <c r="H808" i="2"/>
  <c r="G808" i="2"/>
  <c r="H807" i="2"/>
  <c r="G807" i="2"/>
  <c r="H806" i="2"/>
  <c r="G806" i="2"/>
  <c r="H805" i="2"/>
  <c r="G805" i="2"/>
  <c r="H804" i="2"/>
  <c r="G804" i="2"/>
  <c r="H803" i="2"/>
  <c r="G803" i="2"/>
  <c r="H802" i="2"/>
  <c r="G802" i="2"/>
  <c r="H801" i="2"/>
  <c r="G801" i="2"/>
  <c r="H800" i="2"/>
  <c r="G800" i="2"/>
  <c r="H799" i="2"/>
  <c r="G799" i="2"/>
  <c r="H798" i="2"/>
  <c r="G798" i="2"/>
  <c r="H797" i="2"/>
  <c r="G797" i="2"/>
  <c r="H796" i="2"/>
  <c r="G796" i="2"/>
  <c r="H795" i="2"/>
  <c r="G795" i="2"/>
  <c r="H794" i="2"/>
  <c r="G794" i="2"/>
  <c r="H793" i="2"/>
  <c r="G793" i="2"/>
  <c r="H792" i="2"/>
  <c r="G792" i="2"/>
  <c r="H791" i="2"/>
  <c r="G791" i="2"/>
  <c r="H790" i="2"/>
  <c r="G790" i="2"/>
  <c r="H789" i="2"/>
  <c r="G789" i="2"/>
  <c r="H788" i="2"/>
  <c r="G788" i="2"/>
  <c r="H787" i="2"/>
  <c r="G787" i="2"/>
  <c r="H786" i="2"/>
  <c r="G786" i="2"/>
  <c r="H785" i="2"/>
  <c r="G785" i="2"/>
  <c r="H784" i="2"/>
  <c r="G784" i="2"/>
  <c r="H783" i="2"/>
  <c r="G783" i="2"/>
  <c r="H782" i="2"/>
  <c r="G782" i="2"/>
  <c r="H781" i="2"/>
  <c r="G781" i="2"/>
  <c r="H780" i="2"/>
  <c r="G780" i="2"/>
  <c r="H779" i="2"/>
  <c r="G779" i="2"/>
  <c r="H778" i="2"/>
  <c r="G778" i="2"/>
  <c r="H777" i="2"/>
  <c r="G777" i="2"/>
  <c r="H776" i="2"/>
  <c r="G776" i="2"/>
  <c r="H775" i="2"/>
  <c r="G775" i="2"/>
  <c r="H774" i="2"/>
  <c r="G774" i="2"/>
  <c r="H773" i="2"/>
  <c r="G773" i="2"/>
  <c r="H772" i="2"/>
  <c r="G772" i="2"/>
  <c r="H771" i="2"/>
  <c r="G771" i="2"/>
  <c r="H770" i="2"/>
  <c r="G770" i="2"/>
  <c r="H769" i="2"/>
  <c r="G769" i="2"/>
  <c r="H768" i="2"/>
  <c r="G768" i="2"/>
  <c r="H767" i="2"/>
  <c r="G767" i="2"/>
  <c r="H766" i="2"/>
  <c r="G766" i="2"/>
  <c r="H765" i="2"/>
  <c r="G765" i="2"/>
  <c r="H764" i="2"/>
  <c r="G764" i="2"/>
  <c r="H763" i="2"/>
  <c r="G763" i="2"/>
  <c r="H762" i="2"/>
  <c r="G762" i="2"/>
  <c r="H761" i="2"/>
  <c r="G761" i="2"/>
  <c r="H760" i="2"/>
  <c r="G760" i="2"/>
  <c r="H759" i="2"/>
  <c r="G759" i="2"/>
  <c r="H758" i="2"/>
  <c r="G758" i="2"/>
  <c r="H757" i="2"/>
  <c r="G757" i="2"/>
  <c r="H756" i="2"/>
  <c r="G756" i="2"/>
  <c r="H755" i="2"/>
  <c r="G755" i="2"/>
  <c r="H754" i="2"/>
  <c r="G754" i="2"/>
  <c r="H753" i="2"/>
  <c r="G753" i="2"/>
  <c r="H752" i="2"/>
  <c r="G752" i="2"/>
  <c r="H751" i="2"/>
  <c r="G751" i="2"/>
  <c r="H750" i="2"/>
  <c r="G750" i="2"/>
  <c r="H749" i="2"/>
  <c r="G749" i="2"/>
  <c r="H748" i="2"/>
  <c r="G748" i="2"/>
  <c r="H747" i="2"/>
  <c r="G747" i="2"/>
  <c r="H746" i="2"/>
  <c r="G746" i="2"/>
  <c r="H745" i="2"/>
  <c r="G745" i="2"/>
  <c r="H744" i="2"/>
  <c r="G744" i="2"/>
  <c r="H743" i="2"/>
  <c r="G743" i="2"/>
  <c r="H742" i="2"/>
  <c r="G742" i="2"/>
  <c r="H741" i="2"/>
  <c r="G741" i="2"/>
  <c r="H740" i="2"/>
  <c r="G740" i="2"/>
  <c r="H739" i="2"/>
  <c r="G739" i="2"/>
  <c r="H738" i="2"/>
  <c r="G738" i="2"/>
  <c r="H737" i="2"/>
  <c r="G737" i="2"/>
  <c r="H736" i="2"/>
  <c r="G736" i="2"/>
  <c r="H735" i="2"/>
  <c r="G735" i="2"/>
  <c r="H734" i="2"/>
  <c r="G734" i="2"/>
  <c r="H733" i="2"/>
  <c r="G733" i="2"/>
  <c r="H732" i="2"/>
  <c r="G732" i="2"/>
  <c r="H731" i="2"/>
  <c r="G731" i="2"/>
  <c r="H730" i="2"/>
  <c r="G730" i="2"/>
  <c r="H729" i="2"/>
  <c r="G729" i="2"/>
  <c r="H728" i="2"/>
  <c r="G728" i="2"/>
  <c r="H727" i="2"/>
  <c r="G727" i="2"/>
  <c r="H726" i="2"/>
  <c r="G726" i="2"/>
  <c r="H725" i="2"/>
  <c r="G725" i="2"/>
  <c r="H724" i="2"/>
  <c r="G724" i="2"/>
  <c r="H723" i="2"/>
  <c r="G723" i="2"/>
  <c r="H722" i="2"/>
  <c r="G722" i="2"/>
  <c r="H721" i="2"/>
  <c r="G721" i="2"/>
  <c r="H720" i="2"/>
  <c r="G720" i="2"/>
  <c r="H719" i="2"/>
  <c r="G719" i="2"/>
  <c r="H718" i="2"/>
  <c r="G718" i="2"/>
  <c r="H717" i="2"/>
  <c r="G717" i="2"/>
  <c r="H716" i="2"/>
  <c r="G716" i="2"/>
  <c r="H715" i="2"/>
  <c r="G715" i="2"/>
  <c r="H714" i="2"/>
  <c r="G714" i="2"/>
  <c r="H713" i="2"/>
  <c r="G713" i="2"/>
  <c r="H712" i="2"/>
  <c r="G712" i="2"/>
  <c r="H711" i="2"/>
  <c r="G711" i="2"/>
  <c r="H710" i="2"/>
  <c r="G710" i="2"/>
  <c r="H709" i="2"/>
  <c r="G709" i="2"/>
  <c r="H708" i="2"/>
  <c r="G708" i="2"/>
  <c r="H707" i="2"/>
  <c r="G707" i="2"/>
  <c r="H706" i="2"/>
  <c r="G706" i="2"/>
  <c r="H705" i="2"/>
  <c r="G705" i="2"/>
  <c r="H704" i="2"/>
  <c r="G704" i="2"/>
  <c r="H703" i="2"/>
  <c r="G703" i="2"/>
  <c r="H702" i="2"/>
  <c r="G702" i="2"/>
  <c r="H701" i="2"/>
  <c r="G701" i="2"/>
  <c r="H700" i="2"/>
  <c r="G700" i="2"/>
  <c r="H699" i="2"/>
  <c r="G699" i="2"/>
  <c r="H698" i="2"/>
  <c r="G698" i="2"/>
  <c r="H697" i="2"/>
  <c r="G697" i="2"/>
  <c r="H696" i="2"/>
  <c r="G696" i="2"/>
  <c r="H695" i="2"/>
  <c r="G695" i="2"/>
  <c r="H694" i="2"/>
  <c r="G694" i="2"/>
  <c r="H693" i="2"/>
  <c r="G693" i="2"/>
  <c r="H692" i="2"/>
  <c r="G692" i="2"/>
  <c r="H691" i="2"/>
  <c r="G691" i="2"/>
  <c r="H690" i="2"/>
  <c r="G690" i="2"/>
  <c r="H689" i="2"/>
  <c r="G689" i="2"/>
  <c r="H688" i="2"/>
  <c r="G688" i="2"/>
  <c r="H687" i="2"/>
  <c r="G687" i="2"/>
  <c r="H686" i="2"/>
  <c r="G686" i="2"/>
  <c r="H685" i="2"/>
  <c r="G685" i="2"/>
  <c r="H684" i="2"/>
  <c r="G684" i="2"/>
  <c r="H683" i="2"/>
  <c r="G683" i="2"/>
  <c r="H682" i="2"/>
  <c r="G682" i="2"/>
  <c r="H681" i="2"/>
  <c r="G681" i="2"/>
  <c r="H680" i="2"/>
  <c r="G680" i="2"/>
  <c r="H679" i="2"/>
  <c r="G679" i="2"/>
  <c r="H678" i="2"/>
  <c r="G678" i="2"/>
  <c r="H677" i="2"/>
  <c r="G677" i="2"/>
  <c r="H676" i="2"/>
  <c r="G676" i="2"/>
  <c r="H675" i="2"/>
  <c r="G675" i="2"/>
  <c r="H674" i="2"/>
  <c r="G674" i="2"/>
  <c r="H673" i="2"/>
  <c r="G673" i="2"/>
  <c r="H672" i="2"/>
  <c r="G672" i="2"/>
  <c r="H671" i="2"/>
  <c r="G671" i="2"/>
  <c r="H670" i="2"/>
  <c r="G670" i="2"/>
  <c r="H669" i="2"/>
  <c r="G669" i="2"/>
  <c r="H668" i="2"/>
  <c r="G668" i="2"/>
  <c r="H667" i="2"/>
  <c r="G667" i="2"/>
  <c r="H666" i="2"/>
  <c r="G666" i="2"/>
  <c r="H665" i="2"/>
  <c r="G665" i="2"/>
  <c r="H664" i="2"/>
  <c r="G664" i="2"/>
  <c r="H663" i="2"/>
  <c r="G663" i="2"/>
  <c r="H662" i="2"/>
  <c r="G662" i="2"/>
  <c r="H661" i="2"/>
  <c r="G661" i="2"/>
  <c r="H660" i="2"/>
  <c r="G660" i="2"/>
  <c r="H659" i="2"/>
  <c r="G659" i="2"/>
  <c r="H658" i="2"/>
  <c r="G658" i="2"/>
  <c r="H657" i="2"/>
  <c r="G657" i="2"/>
  <c r="H656" i="2"/>
  <c r="G656" i="2"/>
  <c r="H655" i="2"/>
  <c r="G655" i="2"/>
  <c r="H654" i="2"/>
  <c r="G654" i="2"/>
  <c r="H653" i="2"/>
  <c r="G653" i="2"/>
  <c r="H652" i="2"/>
  <c r="G652" i="2"/>
  <c r="H651" i="2"/>
  <c r="G651" i="2"/>
  <c r="H650" i="2"/>
  <c r="G650" i="2"/>
  <c r="H649" i="2"/>
  <c r="G649" i="2"/>
  <c r="H648" i="2"/>
  <c r="G648" i="2"/>
  <c r="H647" i="2"/>
  <c r="G647" i="2"/>
  <c r="H646" i="2"/>
  <c r="G646" i="2"/>
  <c r="H645" i="2"/>
  <c r="G645" i="2"/>
  <c r="H644" i="2"/>
  <c r="G644" i="2"/>
  <c r="H643" i="2"/>
  <c r="G643" i="2"/>
  <c r="H642" i="2"/>
  <c r="G642" i="2"/>
  <c r="H641" i="2"/>
  <c r="G641" i="2"/>
  <c r="H640" i="2"/>
  <c r="G640" i="2"/>
  <c r="H639" i="2"/>
  <c r="G639" i="2"/>
  <c r="H638" i="2"/>
  <c r="G638" i="2"/>
  <c r="H637" i="2"/>
  <c r="G637" i="2"/>
  <c r="H636" i="2"/>
  <c r="G636" i="2"/>
  <c r="H635" i="2"/>
  <c r="G635" i="2"/>
  <c r="H634" i="2"/>
  <c r="G634" i="2"/>
  <c r="H633" i="2"/>
  <c r="G633" i="2"/>
  <c r="H632" i="2"/>
  <c r="G632" i="2"/>
  <c r="H631" i="2"/>
  <c r="G631" i="2"/>
  <c r="H630" i="2"/>
  <c r="G630" i="2"/>
  <c r="H629" i="2"/>
  <c r="G629" i="2"/>
  <c r="H628" i="2"/>
  <c r="G628" i="2"/>
  <c r="H627" i="2"/>
  <c r="G627" i="2"/>
  <c r="H626" i="2"/>
  <c r="G626" i="2"/>
  <c r="H625" i="2"/>
  <c r="G625" i="2"/>
  <c r="H624" i="2"/>
  <c r="G624" i="2"/>
  <c r="H623" i="2"/>
  <c r="G623" i="2"/>
  <c r="H622" i="2"/>
  <c r="G622" i="2"/>
  <c r="H621" i="2"/>
  <c r="G621" i="2"/>
  <c r="H620" i="2"/>
  <c r="G620" i="2"/>
  <c r="H619" i="2"/>
  <c r="G619" i="2"/>
  <c r="H618" i="2"/>
  <c r="G618" i="2"/>
  <c r="H617" i="2"/>
  <c r="G617" i="2"/>
  <c r="H616" i="2"/>
  <c r="G616" i="2"/>
  <c r="H615" i="2"/>
  <c r="G615" i="2"/>
  <c r="H614" i="2"/>
  <c r="G614" i="2"/>
  <c r="H613" i="2"/>
  <c r="G613" i="2"/>
  <c r="H612" i="2"/>
  <c r="G612" i="2"/>
  <c r="H611" i="2"/>
  <c r="G611" i="2"/>
  <c r="H610" i="2"/>
  <c r="G610" i="2"/>
  <c r="H609" i="2"/>
  <c r="G609" i="2"/>
  <c r="H608" i="2"/>
  <c r="G608" i="2"/>
  <c r="H607" i="2"/>
  <c r="G607" i="2"/>
  <c r="H606" i="2"/>
  <c r="G606" i="2"/>
  <c r="H605" i="2"/>
  <c r="G605" i="2"/>
  <c r="H604" i="2"/>
  <c r="G604" i="2"/>
  <c r="H603" i="2"/>
  <c r="G603" i="2"/>
  <c r="H602" i="2"/>
  <c r="G602" i="2"/>
  <c r="H601" i="2"/>
  <c r="G601" i="2"/>
  <c r="H600" i="2"/>
  <c r="G600" i="2"/>
  <c r="H599" i="2"/>
  <c r="G599" i="2"/>
  <c r="H598" i="2"/>
  <c r="G598" i="2"/>
  <c r="H597" i="2"/>
  <c r="G597" i="2"/>
  <c r="H596" i="2"/>
  <c r="G596" i="2"/>
  <c r="H595" i="2"/>
  <c r="G595" i="2"/>
  <c r="H594" i="2"/>
  <c r="G594" i="2"/>
  <c r="H593" i="2"/>
  <c r="G593" i="2"/>
  <c r="H592" i="2"/>
  <c r="G592" i="2"/>
  <c r="H591" i="2"/>
  <c r="G591" i="2"/>
  <c r="H590" i="2"/>
  <c r="G590" i="2"/>
  <c r="H589" i="2"/>
  <c r="G589" i="2"/>
  <c r="H588" i="2"/>
  <c r="G588" i="2"/>
  <c r="H587" i="2"/>
  <c r="G587" i="2"/>
  <c r="H586" i="2"/>
  <c r="G586" i="2"/>
  <c r="H585" i="2"/>
  <c r="G585" i="2"/>
  <c r="H584" i="2"/>
  <c r="G584" i="2"/>
  <c r="H583" i="2"/>
  <c r="G583" i="2"/>
  <c r="H582" i="2"/>
  <c r="G582" i="2"/>
  <c r="H581" i="2"/>
  <c r="G581" i="2"/>
  <c r="H580" i="2"/>
  <c r="G580" i="2"/>
  <c r="H579" i="2"/>
  <c r="G579" i="2"/>
  <c r="H578" i="2"/>
  <c r="G578" i="2"/>
  <c r="H577" i="2"/>
  <c r="G577" i="2"/>
  <c r="H576" i="2"/>
  <c r="G576" i="2"/>
  <c r="H575" i="2"/>
  <c r="G575" i="2"/>
  <c r="H574" i="2"/>
  <c r="G574" i="2"/>
  <c r="H573" i="2"/>
  <c r="G573" i="2"/>
  <c r="H572" i="2"/>
  <c r="G572" i="2"/>
  <c r="H571" i="2"/>
  <c r="G571" i="2"/>
  <c r="H570" i="2"/>
  <c r="G570" i="2"/>
  <c r="H569" i="2"/>
  <c r="G569" i="2"/>
  <c r="H568" i="2"/>
  <c r="G568" i="2"/>
  <c r="H567" i="2"/>
  <c r="G567" i="2"/>
  <c r="H566" i="2"/>
  <c r="G566" i="2"/>
  <c r="H565" i="2"/>
  <c r="G565" i="2"/>
  <c r="H564" i="2"/>
  <c r="G564" i="2"/>
  <c r="H563" i="2"/>
  <c r="G563" i="2"/>
  <c r="H562" i="2"/>
  <c r="G562" i="2"/>
  <c r="H561" i="2"/>
  <c r="G561" i="2"/>
  <c r="H560" i="2"/>
  <c r="G560" i="2"/>
  <c r="H559" i="2"/>
  <c r="G559" i="2"/>
  <c r="H558" i="2"/>
  <c r="G558" i="2"/>
  <c r="H557" i="2"/>
  <c r="G557" i="2"/>
  <c r="H556" i="2"/>
  <c r="G556" i="2"/>
  <c r="H555" i="2"/>
  <c r="G555" i="2"/>
  <c r="H554" i="2"/>
  <c r="G554" i="2"/>
  <c r="H553" i="2"/>
  <c r="G553" i="2"/>
  <c r="H552" i="2"/>
  <c r="G552" i="2"/>
  <c r="H551" i="2"/>
  <c r="G551" i="2"/>
  <c r="H550" i="2"/>
  <c r="G550" i="2"/>
  <c r="H549" i="2"/>
  <c r="G549" i="2"/>
  <c r="H548" i="2"/>
  <c r="G548" i="2"/>
  <c r="H547" i="2"/>
  <c r="G547" i="2"/>
  <c r="H546" i="2"/>
  <c r="G546" i="2"/>
  <c r="H545" i="2"/>
  <c r="G545" i="2"/>
  <c r="H544" i="2"/>
  <c r="G544" i="2"/>
  <c r="H543" i="2"/>
  <c r="G543" i="2"/>
  <c r="H542" i="2"/>
  <c r="G542" i="2"/>
  <c r="H541" i="2"/>
  <c r="G541" i="2"/>
  <c r="H540" i="2"/>
  <c r="G540" i="2"/>
  <c r="H539" i="2"/>
  <c r="G539" i="2"/>
  <c r="H538" i="2"/>
  <c r="G538" i="2"/>
  <c r="H537" i="2"/>
  <c r="G537" i="2"/>
  <c r="H536" i="2"/>
  <c r="G536" i="2"/>
  <c r="H535" i="2"/>
  <c r="G535" i="2"/>
  <c r="H534" i="2"/>
  <c r="G534" i="2"/>
  <c r="H533" i="2"/>
  <c r="G533" i="2"/>
  <c r="H532" i="2"/>
  <c r="G532" i="2"/>
  <c r="H531" i="2"/>
  <c r="G531" i="2"/>
  <c r="H530" i="2"/>
  <c r="G530" i="2"/>
  <c r="H529" i="2"/>
  <c r="G529" i="2"/>
  <c r="H528" i="2"/>
  <c r="G528" i="2"/>
  <c r="H527" i="2"/>
  <c r="G527" i="2"/>
  <c r="H526" i="2"/>
  <c r="G526" i="2"/>
  <c r="H525" i="2"/>
  <c r="G525" i="2"/>
  <c r="H524" i="2"/>
  <c r="G524" i="2"/>
  <c r="H523" i="2"/>
  <c r="G523" i="2"/>
  <c r="H522" i="2"/>
  <c r="G522" i="2"/>
  <c r="H521" i="2"/>
  <c r="G521" i="2"/>
  <c r="H520" i="2"/>
  <c r="G520" i="2"/>
  <c r="H519" i="2"/>
  <c r="G519" i="2"/>
  <c r="H518" i="2"/>
  <c r="G518" i="2"/>
  <c r="H517" i="2"/>
  <c r="G517" i="2"/>
  <c r="H516" i="2"/>
  <c r="G516" i="2"/>
  <c r="H515" i="2"/>
  <c r="G515" i="2"/>
  <c r="H514" i="2"/>
  <c r="G514" i="2"/>
  <c r="H513" i="2"/>
  <c r="G513" i="2"/>
  <c r="H512" i="2"/>
  <c r="G512" i="2"/>
  <c r="H511" i="2"/>
  <c r="G511" i="2"/>
  <c r="H510" i="2"/>
  <c r="G510" i="2"/>
  <c r="H509" i="2"/>
  <c r="G509" i="2"/>
  <c r="H508" i="2"/>
  <c r="G508" i="2"/>
  <c r="H507" i="2"/>
  <c r="G507" i="2"/>
  <c r="H506" i="2"/>
  <c r="G506" i="2"/>
  <c r="H505" i="2"/>
  <c r="G505" i="2"/>
  <c r="H504" i="2"/>
  <c r="G504" i="2"/>
  <c r="H503" i="2"/>
  <c r="G503" i="2"/>
  <c r="H502" i="2"/>
  <c r="G502" i="2"/>
  <c r="H501" i="2"/>
  <c r="G501" i="2"/>
  <c r="H500" i="2"/>
  <c r="G500" i="2"/>
  <c r="H499" i="2"/>
  <c r="G499" i="2"/>
  <c r="H498" i="2"/>
  <c r="G498" i="2"/>
  <c r="H497" i="2"/>
  <c r="G497" i="2"/>
  <c r="H496" i="2"/>
  <c r="G496" i="2"/>
  <c r="H495" i="2"/>
  <c r="G495" i="2"/>
  <c r="H494" i="2"/>
  <c r="G494" i="2"/>
  <c r="H493" i="2"/>
  <c r="G493" i="2"/>
  <c r="H492" i="2"/>
  <c r="G492" i="2"/>
  <c r="H491" i="2"/>
  <c r="G491" i="2"/>
  <c r="H490" i="2"/>
  <c r="G490" i="2"/>
  <c r="H489" i="2"/>
  <c r="G489" i="2"/>
  <c r="H488" i="2"/>
  <c r="G488" i="2"/>
  <c r="H487" i="2"/>
  <c r="G487" i="2"/>
  <c r="H486" i="2"/>
  <c r="G486" i="2"/>
  <c r="H485" i="2"/>
  <c r="G485" i="2"/>
  <c r="H484" i="2"/>
  <c r="G484" i="2"/>
  <c r="H483" i="2"/>
  <c r="G483" i="2"/>
  <c r="H482" i="2"/>
  <c r="G482" i="2"/>
  <c r="H481" i="2"/>
  <c r="G481" i="2"/>
  <c r="H480" i="2"/>
  <c r="G480" i="2"/>
  <c r="H479" i="2"/>
  <c r="G479" i="2"/>
  <c r="H478" i="2"/>
  <c r="G478" i="2"/>
  <c r="H477" i="2"/>
  <c r="G477" i="2"/>
  <c r="H476" i="2"/>
  <c r="G476" i="2"/>
  <c r="H475" i="2"/>
  <c r="G475" i="2"/>
  <c r="H474" i="2"/>
  <c r="G474" i="2"/>
  <c r="H473" i="2"/>
  <c r="G473" i="2"/>
  <c r="H472" i="2"/>
  <c r="G472" i="2"/>
  <c r="H471" i="2"/>
  <c r="G471" i="2"/>
  <c r="H470" i="2"/>
  <c r="G470" i="2"/>
  <c r="H469" i="2"/>
  <c r="G469" i="2"/>
  <c r="H468" i="2"/>
  <c r="G468" i="2"/>
  <c r="H467" i="2"/>
  <c r="G467" i="2"/>
  <c r="H466" i="2"/>
  <c r="G466" i="2"/>
  <c r="H465" i="2"/>
  <c r="G465" i="2"/>
  <c r="H464" i="2"/>
  <c r="G464" i="2"/>
  <c r="H463" i="2"/>
  <c r="G463" i="2"/>
  <c r="H462" i="2"/>
  <c r="G462" i="2"/>
  <c r="H461" i="2"/>
  <c r="G461" i="2"/>
  <c r="H460" i="2"/>
  <c r="G460" i="2"/>
  <c r="H459" i="2"/>
  <c r="G459" i="2"/>
  <c r="H458" i="2"/>
  <c r="G458" i="2"/>
  <c r="H457" i="2"/>
  <c r="G457" i="2"/>
  <c r="H456" i="2"/>
  <c r="G456" i="2"/>
  <c r="H455" i="2"/>
  <c r="G455" i="2"/>
  <c r="H454" i="2"/>
  <c r="G454" i="2"/>
  <c r="H453" i="2"/>
  <c r="G453" i="2"/>
  <c r="H452" i="2"/>
  <c r="G452" i="2"/>
  <c r="H451" i="2"/>
  <c r="G451" i="2"/>
  <c r="H450" i="2"/>
  <c r="G450" i="2"/>
  <c r="H449" i="2"/>
  <c r="G449" i="2"/>
  <c r="H448" i="2"/>
  <c r="G448" i="2"/>
  <c r="H447" i="2"/>
  <c r="G447" i="2"/>
  <c r="H446" i="2"/>
  <c r="G446" i="2"/>
  <c r="H445" i="2"/>
  <c r="G445" i="2"/>
  <c r="H444" i="2"/>
  <c r="G444" i="2"/>
  <c r="H443" i="2"/>
  <c r="G443" i="2"/>
  <c r="H442" i="2"/>
  <c r="G442" i="2"/>
  <c r="H441" i="2"/>
  <c r="G441" i="2"/>
  <c r="H440" i="2"/>
  <c r="G440" i="2"/>
  <c r="H439" i="2"/>
  <c r="G439" i="2"/>
  <c r="H438" i="2"/>
  <c r="G438" i="2"/>
  <c r="H437" i="2"/>
  <c r="G437" i="2"/>
  <c r="H436" i="2"/>
  <c r="G436" i="2"/>
  <c r="H435" i="2"/>
  <c r="G435" i="2"/>
  <c r="H434" i="2"/>
  <c r="G434" i="2"/>
  <c r="H433" i="2"/>
  <c r="G433" i="2"/>
  <c r="H432" i="2"/>
  <c r="G432" i="2"/>
  <c r="H431" i="2"/>
  <c r="G431" i="2"/>
  <c r="H430" i="2"/>
  <c r="G430" i="2"/>
  <c r="H429" i="2"/>
  <c r="G429" i="2"/>
  <c r="H428" i="2"/>
  <c r="G428" i="2"/>
  <c r="H427" i="2"/>
  <c r="G427" i="2"/>
  <c r="H426" i="2"/>
  <c r="G426" i="2"/>
  <c r="H425" i="2"/>
  <c r="G425" i="2"/>
  <c r="H424" i="2"/>
  <c r="G424" i="2"/>
  <c r="H423" i="2"/>
  <c r="G423" i="2"/>
  <c r="H422" i="2"/>
  <c r="G422" i="2"/>
  <c r="H421" i="2"/>
  <c r="G421" i="2"/>
  <c r="H420" i="2"/>
  <c r="G420" i="2"/>
  <c r="H419" i="2"/>
  <c r="G419" i="2"/>
  <c r="H418" i="2"/>
  <c r="G418" i="2"/>
  <c r="H417" i="2"/>
  <c r="G417" i="2"/>
  <c r="H416" i="2"/>
  <c r="G416" i="2"/>
  <c r="H415" i="2"/>
  <c r="G415" i="2"/>
  <c r="H414" i="2"/>
  <c r="G414" i="2"/>
  <c r="H413" i="2"/>
  <c r="G413" i="2"/>
  <c r="H412" i="2"/>
  <c r="G412" i="2"/>
  <c r="H411" i="2"/>
  <c r="G411" i="2"/>
  <c r="H410" i="2"/>
  <c r="G410" i="2"/>
  <c r="H409" i="2"/>
  <c r="G409" i="2"/>
  <c r="H408" i="2"/>
  <c r="G408" i="2"/>
  <c r="H407" i="2"/>
  <c r="G407" i="2"/>
  <c r="H406" i="2"/>
  <c r="G406" i="2"/>
  <c r="H405" i="2"/>
  <c r="G405" i="2"/>
  <c r="H404" i="2"/>
  <c r="G404" i="2"/>
  <c r="H403" i="2"/>
  <c r="G403" i="2"/>
  <c r="H402" i="2"/>
  <c r="G402" i="2"/>
  <c r="H401" i="2"/>
  <c r="G401" i="2"/>
  <c r="H400" i="2"/>
  <c r="G400" i="2"/>
  <c r="H399" i="2"/>
  <c r="G399" i="2"/>
  <c r="H398" i="2"/>
  <c r="G398" i="2"/>
  <c r="H397" i="2"/>
  <c r="G397" i="2"/>
  <c r="H396" i="2"/>
  <c r="G396" i="2"/>
  <c r="H395" i="2"/>
  <c r="G395" i="2"/>
  <c r="H394" i="2"/>
  <c r="G394" i="2"/>
  <c r="H393" i="2"/>
  <c r="G393" i="2"/>
  <c r="H392" i="2"/>
  <c r="G392" i="2"/>
  <c r="H391" i="2"/>
  <c r="G391" i="2"/>
  <c r="H390" i="2"/>
  <c r="G390" i="2"/>
  <c r="H389" i="2"/>
  <c r="G389" i="2"/>
  <c r="H388" i="2"/>
  <c r="G388" i="2"/>
  <c r="H387" i="2"/>
  <c r="G387" i="2"/>
  <c r="H386" i="2"/>
  <c r="G386" i="2"/>
  <c r="H385" i="2"/>
  <c r="G385" i="2"/>
  <c r="H384" i="2"/>
  <c r="G384" i="2"/>
  <c r="H383" i="2"/>
  <c r="G383" i="2"/>
  <c r="H382" i="2"/>
  <c r="G382" i="2"/>
  <c r="H381" i="2"/>
  <c r="G381" i="2"/>
  <c r="H380" i="2"/>
  <c r="G380" i="2"/>
  <c r="H379" i="2"/>
  <c r="G379" i="2"/>
  <c r="H378" i="2"/>
  <c r="G378" i="2"/>
  <c r="H377" i="2"/>
  <c r="G377" i="2"/>
  <c r="H376" i="2"/>
  <c r="G376" i="2"/>
  <c r="H375" i="2"/>
  <c r="G375" i="2"/>
  <c r="H374" i="2"/>
  <c r="G374" i="2"/>
  <c r="H373" i="2"/>
  <c r="G373" i="2"/>
  <c r="H372" i="2"/>
  <c r="G372" i="2"/>
  <c r="H371" i="2"/>
  <c r="G371" i="2"/>
  <c r="H370" i="2"/>
  <c r="G370" i="2"/>
  <c r="H369" i="2"/>
  <c r="G369" i="2"/>
  <c r="H368" i="2"/>
  <c r="G368" i="2"/>
  <c r="H367" i="2"/>
  <c r="G367" i="2"/>
  <c r="H366" i="2"/>
  <c r="G366" i="2"/>
  <c r="H365" i="2"/>
  <c r="G365" i="2"/>
  <c r="H364" i="2"/>
  <c r="G364" i="2"/>
  <c r="H363" i="2"/>
  <c r="G363" i="2"/>
  <c r="H362" i="2"/>
  <c r="G362" i="2"/>
  <c r="H361" i="2"/>
  <c r="G361" i="2"/>
  <c r="H360" i="2"/>
  <c r="G360" i="2"/>
  <c r="H359" i="2"/>
  <c r="G359" i="2"/>
  <c r="H358" i="2"/>
  <c r="G358" i="2"/>
  <c r="H357" i="2"/>
  <c r="G357" i="2"/>
  <c r="H356" i="2"/>
  <c r="G356" i="2"/>
  <c r="H355" i="2"/>
  <c r="G355" i="2"/>
  <c r="H354" i="2"/>
  <c r="G354" i="2"/>
  <c r="H353" i="2"/>
  <c r="G353" i="2"/>
  <c r="H352" i="2"/>
  <c r="G352" i="2"/>
  <c r="H351" i="2"/>
  <c r="G351" i="2"/>
  <c r="H350" i="2"/>
  <c r="G350" i="2"/>
  <c r="H349" i="2"/>
  <c r="G349" i="2"/>
  <c r="H348" i="2"/>
  <c r="G348" i="2"/>
  <c r="H347" i="2"/>
  <c r="G347" i="2"/>
  <c r="H346" i="2"/>
  <c r="G346" i="2"/>
  <c r="H345" i="2"/>
  <c r="G345" i="2"/>
  <c r="H344" i="2"/>
  <c r="G344" i="2"/>
  <c r="H343" i="2"/>
  <c r="G343" i="2"/>
  <c r="H342" i="2"/>
  <c r="G342" i="2"/>
  <c r="H341" i="2"/>
  <c r="G341" i="2"/>
  <c r="H340" i="2"/>
  <c r="G340" i="2"/>
  <c r="H339" i="2"/>
  <c r="G339" i="2"/>
  <c r="H338" i="2"/>
  <c r="G338" i="2"/>
  <c r="H337" i="2"/>
  <c r="G337" i="2"/>
  <c r="H336" i="2"/>
  <c r="G336" i="2"/>
  <c r="H335" i="2"/>
  <c r="G335" i="2"/>
  <c r="H334" i="2"/>
  <c r="G334" i="2"/>
  <c r="H333" i="2"/>
  <c r="G333" i="2"/>
  <c r="H332" i="2"/>
  <c r="G332" i="2"/>
  <c r="H331" i="2"/>
  <c r="G331" i="2"/>
  <c r="H330" i="2"/>
  <c r="G330" i="2"/>
  <c r="H329" i="2"/>
  <c r="G329" i="2"/>
  <c r="H328" i="2"/>
  <c r="G328" i="2"/>
  <c r="H327" i="2"/>
  <c r="G327" i="2"/>
  <c r="H326" i="2"/>
  <c r="G326" i="2"/>
  <c r="H325" i="2"/>
  <c r="G325" i="2"/>
  <c r="H324" i="2"/>
  <c r="G324" i="2"/>
  <c r="H323" i="2"/>
  <c r="G323" i="2"/>
  <c r="H322" i="2"/>
  <c r="G322" i="2"/>
  <c r="H321" i="2"/>
  <c r="G321" i="2"/>
  <c r="H320" i="2"/>
  <c r="G320" i="2"/>
  <c r="H319" i="2"/>
  <c r="G319" i="2"/>
  <c r="H318" i="2"/>
  <c r="G318" i="2"/>
  <c r="H317" i="2"/>
  <c r="G317" i="2"/>
  <c r="H316" i="2"/>
  <c r="G316" i="2"/>
  <c r="H315" i="2"/>
  <c r="G315" i="2"/>
  <c r="H314" i="2"/>
  <c r="G314" i="2"/>
  <c r="H313" i="2"/>
  <c r="G313" i="2"/>
  <c r="H312" i="2"/>
  <c r="G312" i="2"/>
  <c r="H311" i="2"/>
  <c r="G311" i="2"/>
  <c r="H310" i="2"/>
  <c r="G310" i="2"/>
  <c r="H309" i="2"/>
  <c r="G309" i="2"/>
  <c r="H308" i="2"/>
  <c r="G308" i="2"/>
  <c r="H307" i="2"/>
  <c r="G307" i="2"/>
  <c r="H306" i="2"/>
  <c r="G306" i="2"/>
  <c r="H305" i="2"/>
  <c r="G305" i="2"/>
  <c r="H304" i="2"/>
  <c r="G304" i="2"/>
  <c r="H303" i="2"/>
  <c r="G303" i="2"/>
  <c r="H302" i="2"/>
  <c r="G302" i="2"/>
  <c r="H301" i="2"/>
  <c r="G301" i="2"/>
  <c r="H300" i="2"/>
  <c r="G300" i="2"/>
  <c r="H299" i="2"/>
  <c r="G299" i="2"/>
  <c r="H298" i="2"/>
  <c r="G298" i="2"/>
  <c r="H297" i="2"/>
  <c r="G297" i="2"/>
  <c r="H296" i="2"/>
  <c r="G296" i="2"/>
  <c r="H295" i="2"/>
  <c r="G295" i="2"/>
  <c r="H294" i="2"/>
  <c r="G294" i="2"/>
  <c r="H293" i="2"/>
  <c r="G293" i="2"/>
  <c r="H292" i="2"/>
  <c r="G292" i="2"/>
  <c r="H291" i="2"/>
  <c r="G291" i="2"/>
  <c r="H290" i="2"/>
  <c r="G290" i="2"/>
  <c r="H289" i="2"/>
  <c r="G289" i="2"/>
  <c r="H288" i="2"/>
  <c r="G288" i="2"/>
  <c r="H287" i="2"/>
  <c r="G287" i="2"/>
  <c r="H286" i="2"/>
  <c r="G286" i="2"/>
  <c r="H285" i="2"/>
  <c r="G285" i="2"/>
  <c r="H284" i="2"/>
  <c r="G284" i="2"/>
  <c r="H283" i="2"/>
  <c r="G283" i="2"/>
  <c r="H282" i="2"/>
  <c r="G282" i="2"/>
  <c r="H281" i="2"/>
  <c r="G281" i="2"/>
  <c r="H280" i="2"/>
  <c r="G280" i="2"/>
  <c r="H279" i="2"/>
  <c r="G279" i="2"/>
  <c r="H278" i="2"/>
  <c r="G278" i="2"/>
  <c r="H277" i="2"/>
  <c r="G277" i="2"/>
  <c r="H276" i="2"/>
  <c r="G276" i="2"/>
  <c r="H275" i="2"/>
  <c r="G275" i="2"/>
  <c r="H274" i="2"/>
  <c r="G274" i="2"/>
  <c r="H273" i="2"/>
  <c r="G273" i="2"/>
  <c r="H272" i="2"/>
  <c r="G272" i="2"/>
  <c r="H271" i="2"/>
  <c r="G271" i="2"/>
  <c r="H270" i="2"/>
  <c r="G270" i="2"/>
  <c r="H269" i="2"/>
  <c r="G269" i="2"/>
  <c r="H268" i="2"/>
  <c r="G268" i="2"/>
  <c r="H267" i="2"/>
  <c r="G267" i="2"/>
  <c r="H266" i="2"/>
  <c r="G266" i="2"/>
  <c r="H265" i="2"/>
  <c r="G265" i="2"/>
  <c r="H264" i="2"/>
  <c r="G264" i="2"/>
  <c r="H263" i="2"/>
  <c r="G263" i="2"/>
  <c r="H262" i="2"/>
  <c r="G262" i="2"/>
  <c r="H261" i="2"/>
  <c r="G261" i="2"/>
  <c r="H260" i="2"/>
  <c r="G260" i="2"/>
  <c r="H259" i="2"/>
  <c r="G259" i="2"/>
  <c r="H258" i="2"/>
  <c r="G258" i="2"/>
  <c r="H257" i="2"/>
  <c r="G257" i="2"/>
  <c r="H256" i="2"/>
  <c r="G256" i="2"/>
  <c r="H255" i="2"/>
  <c r="G255" i="2"/>
  <c r="H254" i="2"/>
  <c r="G254" i="2"/>
  <c r="H253" i="2"/>
  <c r="G253" i="2"/>
  <c r="H252" i="2"/>
  <c r="G252" i="2"/>
  <c r="H251" i="2"/>
  <c r="G251" i="2"/>
  <c r="H250" i="2"/>
  <c r="G250" i="2"/>
  <c r="H249" i="2"/>
  <c r="G249" i="2"/>
  <c r="H248" i="2"/>
  <c r="G248" i="2"/>
  <c r="H247" i="2"/>
  <c r="G247" i="2"/>
  <c r="H246" i="2"/>
  <c r="G246" i="2"/>
  <c r="H245" i="2"/>
  <c r="G245" i="2"/>
  <c r="H244" i="2"/>
  <c r="G244" i="2"/>
  <c r="H243" i="2"/>
  <c r="G243" i="2"/>
  <c r="H242" i="2"/>
  <c r="G242" i="2"/>
  <c r="H241" i="2"/>
  <c r="G241" i="2"/>
  <c r="H240" i="2"/>
  <c r="G240" i="2"/>
  <c r="H239" i="2"/>
  <c r="G239" i="2"/>
  <c r="H238" i="2"/>
  <c r="G238" i="2"/>
  <c r="H237" i="2"/>
  <c r="G237" i="2"/>
  <c r="H236" i="2"/>
  <c r="G236" i="2"/>
  <c r="H235" i="2"/>
  <c r="G235" i="2"/>
  <c r="H234" i="2"/>
  <c r="G234" i="2"/>
  <c r="H233" i="2"/>
  <c r="G233" i="2"/>
  <c r="H232" i="2"/>
  <c r="G232" i="2"/>
  <c r="H231" i="2"/>
  <c r="G231" i="2"/>
  <c r="H230" i="2"/>
  <c r="G230" i="2"/>
  <c r="H229" i="2"/>
  <c r="G229" i="2"/>
  <c r="H228" i="2"/>
  <c r="G228" i="2"/>
  <c r="H227" i="2"/>
  <c r="G227" i="2"/>
  <c r="H226" i="2"/>
  <c r="G226" i="2"/>
  <c r="H225" i="2"/>
  <c r="G225" i="2"/>
  <c r="H224" i="2"/>
  <c r="G224" i="2"/>
  <c r="H223" i="2"/>
  <c r="G223" i="2"/>
  <c r="H222" i="2"/>
  <c r="G222" i="2"/>
  <c r="H221" i="2"/>
  <c r="G221" i="2"/>
  <c r="H220" i="2"/>
  <c r="G220" i="2"/>
  <c r="H219" i="2"/>
  <c r="G219" i="2"/>
  <c r="H218" i="2"/>
  <c r="G218" i="2"/>
  <c r="H217" i="2"/>
  <c r="G217" i="2"/>
  <c r="H216" i="2"/>
  <c r="G216" i="2"/>
  <c r="H215" i="2"/>
  <c r="G215" i="2"/>
  <c r="H214" i="2"/>
  <c r="G214" i="2"/>
  <c r="H213" i="2"/>
  <c r="G213" i="2"/>
  <c r="H212" i="2"/>
  <c r="G212" i="2"/>
  <c r="H211" i="2"/>
  <c r="G211" i="2"/>
  <c r="H210" i="2"/>
  <c r="G210" i="2"/>
  <c r="H209" i="2"/>
  <c r="G209" i="2"/>
  <c r="H208" i="2"/>
  <c r="G208" i="2"/>
  <c r="H207" i="2"/>
  <c r="G207" i="2"/>
  <c r="H206" i="2"/>
  <c r="G206" i="2"/>
  <c r="H205" i="2"/>
  <c r="G205" i="2"/>
  <c r="H204" i="2"/>
  <c r="G204" i="2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T108" i="1"/>
  <c r="T107" i="1"/>
  <c r="T106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T103" i="1"/>
  <c r="T102" i="1"/>
  <c r="T101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T98" i="1"/>
  <c r="T97" i="1"/>
  <c r="T96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T93" i="1"/>
  <c r="T92" i="1"/>
  <c r="T91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T88" i="1"/>
  <c r="T87" i="1"/>
  <c r="T86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T83" i="1"/>
  <c r="T82" i="1"/>
  <c r="T81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T78" i="1"/>
  <c r="T77" i="1"/>
  <c r="T76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T73" i="1"/>
  <c r="T72" i="1"/>
  <c r="T71" i="1"/>
  <c r="C61" i="1"/>
  <c r="C59" i="1"/>
  <c r="C57" i="1"/>
  <c r="C55" i="1"/>
  <c r="C53" i="1"/>
  <c r="C51" i="1"/>
  <c r="C49" i="1"/>
  <c r="C47" i="1"/>
  <c r="C46" i="1"/>
  <c r="C4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C42" i="1"/>
  <c r="C41" i="1"/>
  <c r="C40" i="1"/>
  <c r="C39" i="1"/>
  <c r="C38" i="1"/>
  <c r="C3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R250" i="6"/>
  <c r="Q250" i="6"/>
  <c r="P250" i="6"/>
  <c r="O250" i="6"/>
  <c r="N250" i="6"/>
  <c r="M250" i="6"/>
  <c r="L250" i="6"/>
  <c r="K250" i="6"/>
  <c r="J250" i="6"/>
  <c r="I250" i="6"/>
  <c r="H250" i="6"/>
  <c r="G250" i="6"/>
  <c r="F250" i="6"/>
  <c r="S257" i="6"/>
  <c r="R238" i="6"/>
  <c r="Q238" i="6"/>
  <c r="P238" i="6"/>
  <c r="O238" i="6"/>
  <c r="N238" i="6"/>
  <c r="M238" i="6"/>
  <c r="L238" i="6"/>
  <c r="K238" i="6"/>
  <c r="J238" i="6"/>
  <c r="I238" i="6"/>
  <c r="H238" i="6"/>
  <c r="G238" i="6"/>
  <c r="F238" i="6"/>
  <c r="S245" i="6"/>
  <c r="R226" i="6"/>
  <c r="Q226" i="6"/>
  <c r="P226" i="6"/>
  <c r="O226" i="6"/>
  <c r="N226" i="6"/>
  <c r="M226" i="6"/>
  <c r="L226" i="6"/>
  <c r="K226" i="6"/>
  <c r="J226" i="6"/>
  <c r="I226" i="6"/>
  <c r="H226" i="6"/>
  <c r="G226" i="6"/>
  <c r="F226" i="6"/>
  <c r="S233" i="6"/>
  <c r="R214" i="6"/>
  <c r="Q214" i="6"/>
  <c r="P214" i="6"/>
  <c r="O214" i="6"/>
  <c r="N214" i="6"/>
  <c r="M214" i="6"/>
  <c r="L214" i="6"/>
  <c r="K214" i="6"/>
  <c r="J214" i="6"/>
  <c r="I214" i="6"/>
  <c r="H214" i="6"/>
  <c r="G214" i="6"/>
  <c r="F214" i="6"/>
  <c r="S221" i="6"/>
  <c r="R202" i="6"/>
  <c r="Q202" i="6"/>
  <c r="P202" i="6"/>
  <c r="O202" i="6"/>
  <c r="N202" i="6"/>
  <c r="M202" i="6"/>
  <c r="L202" i="6"/>
  <c r="K202" i="6"/>
  <c r="J202" i="6"/>
  <c r="I202" i="6"/>
  <c r="H202" i="6"/>
  <c r="G202" i="6"/>
  <c r="F202" i="6"/>
  <c r="S209" i="6"/>
  <c r="R190" i="6"/>
  <c r="Q190" i="6"/>
  <c r="P190" i="6"/>
  <c r="O190" i="6"/>
  <c r="N190" i="6"/>
  <c r="M190" i="6"/>
  <c r="L190" i="6"/>
  <c r="K190" i="6"/>
  <c r="J190" i="6"/>
  <c r="I190" i="6"/>
  <c r="H190" i="6"/>
  <c r="G190" i="6"/>
  <c r="F190" i="6"/>
  <c r="S197" i="6"/>
  <c r="R178" i="6"/>
  <c r="Q178" i="6"/>
  <c r="P178" i="6"/>
  <c r="O178" i="6"/>
  <c r="N178" i="6"/>
  <c r="M178" i="6"/>
  <c r="L178" i="6"/>
  <c r="K178" i="6"/>
  <c r="J178" i="6"/>
  <c r="I178" i="6"/>
  <c r="H178" i="6"/>
  <c r="G178" i="6"/>
  <c r="F178" i="6"/>
  <c r="S185" i="6"/>
  <c r="R171" i="6"/>
  <c r="Q171" i="6"/>
  <c r="P171" i="6"/>
  <c r="O171" i="6"/>
  <c r="N171" i="6"/>
  <c r="M171" i="6"/>
  <c r="L171" i="6"/>
  <c r="K171" i="6"/>
  <c r="J171" i="6"/>
  <c r="I171" i="6"/>
  <c r="H171" i="6"/>
  <c r="G171" i="6"/>
  <c r="F171" i="6"/>
  <c r="R120" i="6"/>
  <c r="Q120" i="6"/>
  <c r="P120" i="6"/>
  <c r="O120" i="6"/>
  <c r="N120" i="6"/>
  <c r="M120" i="6"/>
  <c r="L120" i="6"/>
  <c r="K120" i="6"/>
  <c r="J120" i="6"/>
  <c r="I120" i="6"/>
  <c r="H120" i="6"/>
  <c r="G120" i="6"/>
  <c r="F120" i="6"/>
  <c r="S170" i="6"/>
  <c r="S169" i="6"/>
  <c r="S168" i="6"/>
  <c r="S167" i="6"/>
  <c r="S166" i="6"/>
  <c r="S165" i="6"/>
  <c r="S164" i="6"/>
  <c r="C170" i="6"/>
  <c r="C247" i="6" s="1"/>
  <c r="C169" i="6"/>
  <c r="C235" i="6" s="1"/>
  <c r="C168" i="6"/>
  <c r="C223" i="6" s="1"/>
  <c r="C167" i="6"/>
  <c r="C211" i="6" s="1"/>
  <c r="C166" i="6"/>
  <c r="C199" i="6" s="1"/>
  <c r="C165" i="6"/>
  <c r="C187" i="6" s="1"/>
  <c r="C164" i="6"/>
  <c r="C175" i="6" s="1"/>
  <c r="R151" i="6"/>
  <c r="Q151" i="6"/>
  <c r="P151" i="6"/>
  <c r="O151" i="6"/>
  <c r="N151" i="6"/>
  <c r="M151" i="6"/>
  <c r="L151" i="6"/>
  <c r="K151" i="6"/>
  <c r="J151" i="6"/>
  <c r="I151" i="6"/>
  <c r="H151" i="6"/>
  <c r="G151" i="6"/>
  <c r="F151" i="6"/>
  <c r="S158" i="6"/>
  <c r="R139" i="6"/>
  <c r="Q139" i="6"/>
  <c r="P139" i="6"/>
  <c r="O139" i="6"/>
  <c r="N139" i="6"/>
  <c r="M139" i="6"/>
  <c r="L139" i="6"/>
  <c r="K139" i="6"/>
  <c r="J139" i="6"/>
  <c r="I139" i="6"/>
  <c r="H139" i="6"/>
  <c r="G139" i="6"/>
  <c r="F139" i="6"/>
  <c r="S146" i="6"/>
  <c r="R127" i="6"/>
  <c r="Q127" i="6"/>
  <c r="P127" i="6"/>
  <c r="O127" i="6"/>
  <c r="N127" i="6"/>
  <c r="M127" i="6"/>
  <c r="L127" i="6"/>
  <c r="K127" i="6"/>
  <c r="J127" i="6"/>
  <c r="I127" i="6"/>
  <c r="H127" i="6"/>
  <c r="G127" i="6"/>
  <c r="F127" i="6"/>
  <c r="S134" i="6"/>
  <c r="S119" i="6"/>
  <c r="S118" i="6"/>
  <c r="S117" i="6"/>
  <c r="C119" i="6"/>
  <c r="C148" i="6" s="1"/>
  <c r="C118" i="6"/>
  <c r="C136" i="6" s="1"/>
  <c r="C117" i="6"/>
  <c r="C124" i="6" s="1"/>
  <c r="S111" i="6"/>
  <c r="S99" i="6"/>
  <c r="S87" i="6"/>
  <c r="S75" i="6"/>
  <c r="S63" i="6"/>
  <c r="S51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C36" i="6"/>
  <c r="C101" i="6" s="1"/>
  <c r="C35" i="6"/>
  <c r="C89" i="6" s="1"/>
  <c r="C34" i="6"/>
  <c r="C77" i="6" s="1"/>
  <c r="C33" i="6"/>
  <c r="C65" i="6" s="1"/>
  <c r="C32" i="6"/>
  <c r="C53" i="6" s="1"/>
  <c r="C31" i="6"/>
  <c r="C41" i="6" s="1"/>
  <c r="C27" i="1"/>
  <c r="C25" i="1"/>
  <c r="C23" i="1"/>
  <c r="C21" i="1"/>
  <c r="C19" i="1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S92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S80" i="5"/>
  <c r="C23" i="5"/>
  <c r="C58" i="5" s="1"/>
  <c r="C22" i="5"/>
  <c r="C46" i="5" s="1"/>
  <c r="C21" i="5"/>
  <c r="C34" i="5" s="1"/>
  <c r="R26" i="5"/>
  <c r="R28" i="6" s="1"/>
  <c r="Q26" i="5"/>
  <c r="Q28" i="6" s="1"/>
  <c r="Q33" i="6" s="1"/>
  <c r="Q68" i="6" s="1"/>
  <c r="P26" i="5"/>
  <c r="P28" i="6" s="1"/>
  <c r="O26" i="5"/>
  <c r="O28" i="6" s="1"/>
  <c r="N26" i="5"/>
  <c r="N28" i="6" s="1"/>
  <c r="M26" i="5"/>
  <c r="M28" i="6" s="1"/>
  <c r="L26" i="5"/>
  <c r="L28" i="6" s="1"/>
  <c r="K26" i="5"/>
  <c r="K28" i="6" s="1"/>
  <c r="J26" i="5"/>
  <c r="J28" i="6" s="1"/>
  <c r="I26" i="5"/>
  <c r="I28" i="6" s="1"/>
  <c r="I33" i="6" s="1"/>
  <c r="I68" i="6" s="1"/>
  <c r="H26" i="5"/>
  <c r="H28" i="6" s="1"/>
  <c r="G26" i="5"/>
  <c r="G28" i="6" s="1"/>
  <c r="F26" i="5"/>
  <c r="F28" i="6" s="1"/>
  <c r="S25" i="5"/>
  <c r="S24" i="5"/>
  <c r="C24" i="5"/>
  <c r="C70" i="5" s="1"/>
  <c r="C25" i="5"/>
  <c r="C82" i="5" s="1"/>
  <c r="F7" i="6"/>
  <c r="F10" i="6" s="1"/>
  <c r="S68" i="5"/>
  <c r="S56" i="5"/>
  <c r="S44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S23" i="5"/>
  <c r="S22" i="5"/>
  <c r="S21" i="5"/>
  <c r="F7" i="5"/>
  <c r="F11" i="5" s="1"/>
  <c r="I29" i="4"/>
  <c r="I28" i="4"/>
  <c r="I24" i="4"/>
  <c r="I23" i="4"/>
  <c r="I33" i="4"/>
  <c r="I37" i="4"/>
  <c r="I36" i="4"/>
  <c r="I35" i="4"/>
  <c r="I32" i="4"/>
  <c r="I31" i="4"/>
  <c r="I26" i="4"/>
  <c r="I21" i="4"/>
  <c r="I20" i="4"/>
  <c r="I19" i="4"/>
  <c r="I18" i="4"/>
  <c r="I17" i="4"/>
  <c r="I16" i="4"/>
  <c r="I15" i="4"/>
  <c r="I14" i="4"/>
  <c r="I13" i="4"/>
  <c r="I12" i="4"/>
  <c r="I11" i="4"/>
  <c r="X38" i="4"/>
  <c r="I38" i="4"/>
  <c r="X37" i="4"/>
  <c r="X36" i="4"/>
  <c r="X35" i="4"/>
  <c r="X34" i="4"/>
  <c r="X33" i="4"/>
  <c r="X32" i="4"/>
  <c r="X31" i="4"/>
  <c r="X30" i="4"/>
  <c r="X29" i="4"/>
  <c r="X28" i="4"/>
  <c r="X27" i="4"/>
  <c r="X26" i="4"/>
  <c r="X25" i="4"/>
  <c r="X24" i="4"/>
  <c r="X23" i="4"/>
  <c r="X22" i="4"/>
  <c r="X21" i="4"/>
  <c r="X20" i="4"/>
  <c r="X19" i="4"/>
  <c r="X18" i="4"/>
  <c r="X17" i="4"/>
  <c r="X16" i="4"/>
  <c r="X15" i="4"/>
  <c r="X14" i="4"/>
  <c r="X13" i="4"/>
  <c r="X12" i="4"/>
  <c r="X11" i="4"/>
  <c r="W9" i="4"/>
  <c r="V9" i="4"/>
  <c r="U9" i="4"/>
  <c r="T9" i="4"/>
  <c r="S9" i="4"/>
  <c r="R9" i="4"/>
  <c r="Q9" i="4"/>
  <c r="P9" i="4"/>
  <c r="O9" i="4"/>
  <c r="N9" i="4"/>
  <c r="M9" i="4"/>
  <c r="L9" i="4"/>
  <c r="K9" i="4"/>
  <c r="W9" i="3"/>
  <c r="V9" i="3"/>
  <c r="U9" i="3"/>
  <c r="T9" i="3"/>
  <c r="S9" i="3"/>
  <c r="R9" i="3"/>
  <c r="Q9" i="3"/>
  <c r="P9" i="3"/>
  <c r="O9" i="3"/>
  <c r="N9" i="3"/>
  <c r="M9" i="3"/>
  <c r="L9" i="3"/>
  <c r="K9" i="3"/>
  <c r="I9" i="3"/>
  <c r="H9" i="3"/>
  <c r="G9" i="3"/>
  <c r="F9" i="3"/>
  <c r="E9" i="3"/>
  <c r="D9" i="3"/>
  <c r="X37" i="3"/>
  <c r="X36" i="3"/>
  <c r="X35" i="3"/>
  <c r="X34" i="3"/>
  <c r="X33" i="3"/>
  <c r="X32" i="3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38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E7" i="1"/>
  <c r="S202" i="6" l="1"/>
  <c r="S120" i="6"/>
  <c r="S110" i="1"/>
  <c r="P21" i="9" s="1"/>
  <c r="K110" i="1"/>
  <c r="H21" i="9" s="1"/>
  <c r="J110" i="1"/>
  <c r="G21" i="9" s="1"/>
  <c r="R110" i="1"/>
  <c r="O21" i="9" s="1"/>
  <c r="G110" i="1"/>
  <c r="O110" i="1"/>
  <c r="L21" i="9" s="1"/>
  <c r="N110" i="1"/>
  <c r="K21" i="9" s="1"/>
  <c r="L110" i="1"/>
  <c r="I21" i="9" s="1"/>
  <c r="H110" i="1"/>
  <c r="E21" i="9" s="1"/>
  <c r="I110" i="1"/>
  <c r="F21" i="9" s="1"/>
  <c r="Q110" i="1"/>
  <c r="N21" i="9" s="1"/>
  <c r="M110" i="1"/>
  <c r="J21" i="9" s="1"/>
  <c r="P110" i="1"/>
  <c r="M21" i="9" s="1"/>
  <c r="T70" i="1"/>
  <c r="T80" i="1"/>
  <c r="T85" i="1"/>
  <c r="T90" i="1"/>
  <c r="T100" i="1"/>
  <c r="T105" i="1"/>
  <c r="T75" i="1"/>
  <c r="T95" i="1"/>
  <c r="T34" i="1"/>
  <c r="T17" i="1"/>
  <c r="S171" i="6"/>
  <c r="F23" i="6"/>
  <c r="S214" i="6"/>
  <c r="S238" i="6"/>
  <c r="S178" i="6"/>
  <c r="S226" i="6"/>
  <c r="S250" i="6"/>
  <c r="S190" i="6"/>
  <c r="S151" i="6"/>
  <c r="S139" i="6"/>
  <c r="S127" i="6"/>
  <c r="S85" i="5"/>
  <c r="S28" i="6"/>
  <c r="S26" i="5"/>
  <c r="L34" i="6"/>
  <c r="L80" i="6" s="1"/>
  <c r="L31" i="6"/>
  <c r="L32" i="6"/>
  <c r="L56" i="6" s="1"/>
  <c r="L35" i="6"/>
  <c r="L92" i="6" s="1"/>
  <c r="L33" i="6"/>
  <c r="L68" i="6" s="1"/>
  <c r="L36" i="6"/>
  <c r="L104" i="6" s="1"/>
  <c r="J36" i="6"/>
  <c r="J104" i="6" s="1"/>
  <c r="J31" i="6"/>
  <c r="J34" i="6"/>
  <c r="J80" i="6" s="1"/>
  <c r="J33" i="6"/>
  <c r="J68" i="6" s="1"/>
  <c r="J32" i="6"/>
  <c r="J56" i="6" s="1"/>
  <c r="J35" i="6"/>
  <c r="J92" i="6" s="1"/>
  <c r="K31" i="6"/>
  <c r="K34" i="6"/>
  <c r="K80" i="6" s="1"/>
  <c r="K32" i="6"/>
  <c r="K56" i="6" s="1"/>
  <c r="K35" i="6"/>
  <c r="K92" i="6" s="1"/>
  <c r="K33" i="6"/>
  <c r="K68" i="6" s="1"/>
  <c r="K36" i="6"/>
  <c r="K104" i="6" s="1"/>
  <c r="M32" i="6"/>
  <c r="M56" i="6" s="1"/>
  <c r="M35" i="6"/>
  <c r="M92" i="6" s="1"/>
  <c r="M33" i="6"/>
  <c r="M68" i="6" s="1"/>
  <c r="M34" i="6"/>
  <c r="M80" i="6" s="1"/>
  <c r="M36" i="6"/>
  <c r="M104" i="6" s="1"/>
  <c r="M31" i="6"/>
  <c r="F32" i="6"/>
  <c r="F56" i="6" s="1"/>
  <c r="F35" i="6"/>
  <c r="F92" i="6" s="1"/>
  <c r="F33" i="6"/>
  <c r="F68" i="6" s="1"/>
  <c r="F36" i="6"/>
  <c r="F104" i="6" s="1"/>
  <c r="F31" i="6"/>
  <c r="F34" i="6"/>
  <c r="F80" i="6" s="1"/>
  <c r="N32" i="6"/>
  <c r="N56" i="6" s="1"/>
  <c r="N35" i="6"/>
  <c r="N92" i="6" s="1"/>
  <c r="N33" i="6"/>
  <c r="N68" i="6" s="1"/>
  <c r="N36" i="6"/>
  <c r="N104" i="6" s="1"/>
  <c r="N31" i="6"/>
  <c r="N34" i="6"/>
  <c r="N80" i="6" s="1"/>
  <c r="G35" i="6"/>
  <c r="G92" i="6" s="1"/>
  <c r="G32" i="6"/>
  <c r="G56" i="6" s="1"/>
  <c r="G33" i="6"/>
  <c r="G68" i="6" s="1"/>
  <c r="G36" i="6"/>
  <c r="G104" i="6" s="1"/>
  <c r="G31" i="6"/>
  <c r="G34" i="6"/>
  <c r="G80" i="6" s="1"/>
  <c r="O35" i="6"/>
  <c r="O92" i="6" s="1"/>
  <c r="O32" i="6"/>
  <c r="O56" i="6" s="1"/>
  <c r="O33" i="6"/>
  <c r="O68" i="6" s="1"/>
  <c r="O36" i="6"/>
  <c r="O104" i="6" s="1"/>
  <c r="O31" i="6"/>
  <c r="O44" i="6" s="1"/>
  <c r="O34" i="6"/>
  <c r="O80" i="6" s="1"/>
  <c r="H33" i="6"/>
  <c r="H68" i="6" s="1"/>
  <c r="H36" i="6"/>
  <c r="H104" i="6" s="1"/>
  <c r="H31" i="6"/>
  <c r="H34" i="6"/>
  <c r="H80" i="6" s="1"/>
  <c r="H35" i="6"/>
  <c r="H92" i="6" s="1"/>
  <c r="H32" i="6"/>
  <c r="H56" i="6" s="1"/>
  <c r="P33" i="6"/>
  <c r="P68" i="6" s="1"/>
  <c r="P35" i="6"/>
  <c r="P92" i="6" s="1"/>
  <c r="P36" i="6"/>
  <c r="P104" i="6" s="1"/>
  <c r="P31" i="6"/>
  <c r="P44" i="6" s="1"/>
  <c r="P34" i="6"/>
  <c r="P80" i="6" s="1"/>
  <c r="P32" i="6"/>
  <c r="P56" i="6" s="1"/>
  <c r="R36" i="6"/>
  <c r="R104" i="6" s="1"/>
  <c r="R31" i="6"/>
  <c r="R44" i="6" s="1"/>
  <c r="R34" i="6"/>
  <c r="R80" i="6" s="1"/>
  <c r="R33" i="6"/>
  <c r="R68" i="6" s="1"/>
  <c r="R32" i="6"/>
  <c r="R56" i="6" s="1"/>
  <c r="R35" i="6"/>
  <c r="R92" i="6" s="1"/>
  <c r="I35" i="6"/>
  <c r="I92" i="6" s="1"/>
  <c r="Q35" i="6"/>
  <c r="Q92" i="6" s="1"/>
  <c r="I32" i="6"/>
  <c r="I56" i="6" s="1"/>
  <c r="Q32" i="6"/>
  <c r="Q56" i="6" s="1"/>
  <c r="I34" i="6"/>
  <c r="I80" i="6" s="1"/>
  <c r="Q34" i="6"/>
  <c r="Q80" i="6" s="1"/>
  <c r="I31" i="6"/>
  <c r="Q31" i="6"/>
  <c r="Q44" i="6" s="1"/>
  <c r="I36" i="6"/>
  <c r="I104" i="6" s="1"/>
  <c r="Q36" i="6"/>
  <c r="Q104" i="6" s="1"/>
  <c r="F18" i="6"/>
  <c r="F8" i="6"/>
  <c r="G7" i="6" s="1"/>
  <c r="G11" i="6" s="1"/>
  <c r="F17" i="6"/>
  <c r="F14" i="6"/>
  <c r="F19" i="6"/>
  <c r="F16" i="6"/>
  <c r="S61" i="5"/>
  <c r="S49" i="5"/>
  <c r="S37" i="5"/>
  <c r="F11" i="6"/>
  <c r="F18" i="5"/>
  <c r="F16" i="5"/>
  <c r="F14" i="5"/>
  <c r="F19" i="5"/>
  <c r="F17" i="5"/>
  <c r="F10" i="5"/>
  <c r="F8" i="5"/>
  <c r="G7" i="5" s="1"/>
  <c r="I27" i="4"/>
  <c r="I25" i="4"/>
  <c r="I30" i="4"/>
  <c r="I34" i="4"/>
  <c r="G9" i="4"/>
  <c r="I22" i="4"/>
  <c r="H9" i="4"/>
  <c r="X9" i="4"/>
  <c r="D9" i="4"/>
  <c r="E9" i="4"/>
  <c r="X9" i="3"/>
  <c r="D60" i="9" l="1"/>
  <c r="D21" i="9"/>
  <c r="T110" i="1"/>
  <c r="F181" i="6"/>
  <c r="F253" i="6"/>
  <c r="F229" i="6"/>
  <c r="F193" i="6"/>
  <c r="F217" i="6"/>
  <c r="F205" i="6"/>
  <c r="F241" i="6"/>
  <c r="F256" i="6"/>
  <c r="F232" i="6"/>
  <c r="F192" i="6"/>
  <c r="F244" i="6"/>
  <c r="F220" i="6"/>
  <c r="F208" i="6"/>
  <c r="F180" i="6"/>
  <c r="F252" i="6"/>
  <c r="F228" i="6"/>
  <c r="F196" i="6"/>
  <c r="F240" i="6"/>
  <c r="F216" i="6"/>
  <c r="F204" i="6"/>
  <c r="F184" i="6"/>
  <c r="F239" i="6"/>
  <c r="F215" i="6"/>
  <c r="F203" i="6"/>
  <c r="F183" i="6"/>
  <c r="F255" i="6"/>
  <c r="F231" i="6"/>
  <c r="F191" i="6"/>
  <c r="F243" i="6"/>
  <c r="F219" i="6"/>
  <c r="F207" i="6"/>
  <c r="F179" i="6"/>
  <c r="F251" i="6"/>
  <c r="F227" i="6"/>
  <c r="F195" i="6"/>
  <c r="F182" i="6"/>
  <c r="F254" i="6"/>
  <c r="F230" i="6"/>
  <c r="F242" i="6"/>
  <c r="F218" i="6"/>
  <c r="F206" i="6"/>
  <c r="F194" i="6"/>
  <c r="F141" i="6"/>
  <c r="F157" i="6"/>
  <c r="F129" i="6"/>
  <c r="F145" i="6"/>
  <c r="F153" i="6"/>
  <c r="F133" i="6"/>
  <c r="F131" i="6"/>
  <c r="F155" i="6"/>
  <c r="F143" i="6"/>
  <c r="F142" i="6"/>
  <c r="F130" i="6"/>
  <c r="F154" i="6"/>
  <c r="F152" i="6"/>
  <c r="F132" i="6"/>
  <c r="F140" i="6"/>
  <c r="F144" i="6"/>
  <c r="F156" i="6"/>
  <c r="F128" i="6"/>
  <c r="S92" i="6"/>
  <c r="F86" i="6"/>
  <c r="F70" i="6"/>
  <c r="F94" i="6"/>
  <c r="F98" i="6"/>
  <c r="F106" i="6"/>
  <c r="F82" i="6"/>
  <c r="F74" i="6"/>
  <c r="F110" i="6"/>
  <c r="S56" i="6"/>
  <c r="S80" i="6"/>
  <c r="F95" i="6"/>
  <c r="F107" i="6"/>
  <c r="F83" i="6"/>
  <c r="F71" i="6"/>
  <c r="F96" i="6"/>
  <c r="F108" i="6"/>
  <c r="F84" i="6"/>
  <c r="F72" i="6"/>
  <c r="S68" i="6"/>
  <c r="F109" i="6"/>
  <c r="F85" i="6"/>
  <c r="F69" i="6"/>
  <c r="F93" i="6"/>
  <c r="F105" i="6"/>
  <c r="F81" i="6"/>
  <c r="F73" i="6"/>
  <c r="F97" i="6"/>
  <c r="S104" i="6"/>
  <c r="F58" i="6"/>
  <c r="F62" i="6"/>
  <c r="F57" i="6"/>
  <c r="F61" i="6"/>
  <c r="F48" i="6"/>
  <c r="F60" i="6"/>
  <c r="F47" i="6"/>
  <c r="F59" i="6"/>
  <c r="F50" i="6"/>
  <c r="F46" i="6"/>
  <c r="L44" i="6"/>
  <c r="I44" i="6"/>
  <c r="G44" i="6"/>
  <c r="M44" i="6"/>
  <c r="J44" i="6"/>
  <c r="F45" i="6"/>
  <c r="F49" i="6"/>
  <c r="F44" i="6"/>
  <c r="K44" i="6"/>
  <c r="H44" i="6"/>
  <c r="N44" i="6"/>
  <c r="Q37" i="6"/>
  <c r="H37" i="6"/>
  <c r="N37" i="6"/>
  <c r="G37" i="6"/>
  <c r="S33" i="6"/>
  <c r="O37" i="6"/>
  <c r="R37" i="6"/>
  <c r="S34" i="6"/>
  <c r="F37" i="6"/>
  <c r="S31" i="6"/>
  <c r="K37" i="6"/>
  <c r="I37" i="6"/>
  <c r="S32" i="6"/>
  <c r="S36" i="6"/>
  <c r="P37" i="6"/>
  <c r="S35" i="6"/>
  <c r="L37" i="6"/>
  <c r="M37" i="6"/>
  <c r="J37" i="6"/>
  <c r="G8" i="6"/>
  <c r="H7" i="6" s="1"/>
  <c r="H14" i="6" s="1"/>
  <c r="G10" i="6"/>
  <c r="F15" i="6"/>
  <c r="F64" i="5"/>
  <c r="F88" i="5"/>
  <c r="F76" i="5"/>
  <c r="F79" i="5"/>
  <c r="F87" i="5"/>
  <c r="F75" i="5"/>
  <c r="F91" i="5"/>
  <c r="F65" i="5"/>
  <c r="F89" i="5"/>
  <c r="F77" i="5"/>
  <c r="F90" i="5"/>
  <c r="F78" i="5"/>
  <c r="F86" i="5"/>
  <c r="F74" i="5"/>
  <c r="G16" i="6"/>
  <c r="G19" i="6"/>
  <c r="G14" i="6"/>
  <c r="G17" i="6"/>
  <c r="G18" i="6"/>
  <c r="F67" i="5"/>
  <c r="F63" i="5"/>
  <c r="F62" i="5"/>
  <c r="F66" i="5"/>
  <c r="F55" i="5"/>
  <c r="F51" i="5"/>
  <c r="F39" i="5"/>
  <c r="F41" i="5"/>
  <c r="F53" i="5"/>
  <c r="F54" i="5"/>
  <c r="F38" i="5"/>
  <c r="F50" i="5"/>
  <c r="F40" i="5"/>
  <c r="F52" i="5"/>
  <c r="F43" i="5"/>
  <c r="F42" i="5"/>
  <c r="G16" i="5"/>
  <c r="G18" i="5"/>
  <c r="F15" i="5"/>
  <c r="G10" i="5"/>
  <c r="G19" i="5"/>
  <c r="G17" i="5"/>
  <c r="G14" i="5"/>
  <c r="F30" i="5"/>
  <c r="G8" i="5"/>
  <c r="H7" i="5" s="1"/>
  <c r="G11" i="5"/>
  <c r="I9" i="4"/>
  <c r="E10" i="1"/>
  <c r="E11" i="1"/>
  <c r="E8" i="1"/>
  <c r="E90" i="1" l="1"/>
  <c r="E55" i="1"/>
  <c r="E41" i="1"/>
  <c r="E21" i="1"/>
  <c r="E85" i="1"/>
  <c r="E53" i="1"/>
  <c r="E40" i="1"/>
  <c r="E19" i="1"/>
  <c r="E45" i="1"/>
  <c r="E80" i="1"/>
  <c r="E51" i="1"/>
  <c r="E39" i="1"/>
  <c r="E25" i="1"/>
  <c r="E75" i="1"/>
  <c r="E49" i="1"/>
  <c r="E38" i="1"/>
  <c r="E70" i="1"/>
  <c r="E47" i="1"/>
  <c r="E37" i="1"/>
  <c r="E59" i="1"/>
  <c r="E105" i="1"/>
  <c r="E61" i="1"/>
  <c r="E46" i="1"/>
  <c r="E27" i="1"/>
  <c r="E100" i="1"/>
  <c r="E95" i="1"/>
  <c r="E57" i="1"/>
  <c r="E42" i="1"/>
  <c r="E23" i="1"/>
  <c r="G256" i="6"/>
  <c r="G184" i="6"/>
  <c r="G232" i="6"/>
  <c r="G240" i="6"/>
  <c r="G216" i="6"/>
  <c r="G204" i="6"/>
  <c r="G244" i="6"/>
  <c r="G192" i="6"/>
  <c r="G252" i="6"/>
  <c r="G228" i="6"/>
  <c r="G196" i="6"/>
  <c r="G208" i="6"/>
  <c r="G180" i="6"/>
  <c r="G220" i="6"/>
  <c r="G241" i="6"/>
  <c r="G217" i="6"/>
  <c r="G205" i="6"/>
  <c r="G193" i="6"/>
  <c r="G181" i="6"/>
  <c r="G253" i="6"/>
  <c r="G229" i="6"/>
  <c r="G194" i="6"/>
  <c r="G182" i="6"/>
  <c r="G254" i="6"/>
  <c r="G230" i="6"/>
  <c r="G206" i="6"/>
  <c r="G218" i="6"/>
  <c r="G242" i="6"/>
  <c r="F237" i="6"/>
  <c r="F213" i="6"/>
  <c r="F211" i="6" s="1"/>
  <c r="G55" i="1" s="1"/>
  <c r="F201" i="6"/>
  <c r="F189" i="6"/>
  <c r="F187" i="6" s="1"/>
  <c r="G51" i="1" s="1"/>
  <c r="F249" i="6"/>
  <c r="F247" i="6" s="1"/>
  <c r="G61" i="1" s="1"/>
  <c r="F225" i="6"/>
  <c r="F223" i="6" s="1"/>
  <c r="G57" i="1" s="1"/>
  <c r="F177" i="6"/>
  <c r="F175" i="6" s="1"/>
  <c r="G49" i="1" s="1"/>
  <c r="G183" i="6"/>
  <c r="G255" i="6"/>
  <c r="G251" i="6"/>
  <c r="G231" i="6"/>
  <c r="G227" i="6"/>
  <c r="G179" i="6"/>
  <c r="G243" i="6"/>
  <c r="G239" i="6"/>
  <c r="G219" i="6"/>
  <c r="G215" i="6"/>
  <c r="G207" i="6"/>
  <c r="G203" i="6"/>
  <c r="G195" i="6"/>
  <c r="G191" i="6"/>
  <c r="G133" i="6"/>
  <c r="G153" i="6"/>
  <c r="G141" i="6"/>
  <c r="G157" i="6"/>
  <c r="G145" i="6"/>
  <c r="G129" i="6"/>
  <c r="G128" i="6"/>
  <c r="G132" i="6"/>
  <c r="G144" i="6"/>
  <c r="G140" i="6"/>
  <c r="G156" i="6"/>
  <c r="G152" i="6"/>
  <c r="G154" i="6"/>
  <c r="G142" i="6"/>
  <c r="G130" i="6"/>
  <c r="G143" i="6"/>
  <c r="G131" i="6"/>
  <c r="G155" i="6"/>
  <c r="F126" i="6"/>
  <c r="F124" i="6" s="1"/>
  <c r="G45" i="1" s="1"/>
  <c r="F150" i="6"/>
  <c r="F148" i="6" s="1"/>
  <c r="G47" i="1" s="1"/>
  <c r="F138" i="6"/>
  <c r="F136" i="6" s="1"/>
  <c r="G46" i="1" s="1"/>
  <c r="G105" i="6"/>
  <c r="G73" i="6"/>
  <c r="G65" i="6" s="1"/>
  <c r="G81" i="6"/>
  <c r="G85" i="6"/>
  <c r="G97" i="6"/>
  <c r="G69" i="6"/>
  <c r="G109" i="6"/>
  <c r="G93" i="6"/>
  <c r="G71" i="6"/>
  <c r="G107" i="6"/>
  <c r="G95" i="6"/>
  <c r="G83" i="6"/>
  <c r="G82" i="6"/>
  <c r="G98" i="6"/>
  <c r="G110" i="6"/>
  <c r="G70" i="6"/>
  <c r="G86" i="6"/>
  <c r="G106" i="6"/>
  <c r="G94" i="6"/>
  <c r="G74" i="6"/>
  <c r="G108" i="6"/>
  <c r="G96" i="6"/>
  <c r="G72" i="6"/>
  <c r="G84" i="6"/>
  <c r="F103" i="6"/>
  <c r="F67" i="6"/>
  <c r="F91" i="6"/>
  <c r="F79" i="6"/>
  <c r="G47" i="6"/>
  <c r="G59" i="6"/>
  <c r="G58" i="6"/>
  <c r="G62" i="6"/>
  <c r="G48" i="6"/>
  <c r="G60" i="6"/>
  <c r="F43" i="6"/>
  <c r="F55" i="6"/>
  <c r="G61" i="6"/>
  <c r="G57" i="6"/>
  <c r="G46" i="6"/>
  <c r="G50" i="6"/>
  <c r="G45" i="6"/>
  <c r="G49" i="6"/>
  <c r="S44" i="6"/>
  <c r="G23" i="6"/>
  <c r="S37" i="6"/>
  <c r="H19" i="6"/>
  <c r="H10" i="6"/>
  <c r="H11" i="6"/>
  <c r="G15" i="6"/>
  <c r="H18" i="6"/>
  <c r="H16" i="6"/>
  <c r="H17" i="6"/>
  <c r="H8" i="6"/>
  <c r="I7" i="6" s="1"/>
  <c r="I17" i="6" s="1"/>
  <c r="G75" i="5"/>
  <c r="G87" i="5"/>
  <c r="G79" i="5"/>
  <c r="G91" i="5"/>
  <c r="F84" i="5"/>
  <c r="F72" i="5"/>
  <c r="G65" i="5"/>
  <c r="G89" i="5"/>
  <c r="G77" i="5"/>
  <c r="G64" i="5"/>
  <c r="G88" i="5"/>
  <c r="G76" i="5"/>
  <c r="G90" i="5"/>
  <c r="G74" i="5"/>
  <c r="G78" i="5"/>
  <c r="G86" i="5"/>
  <c r="F60" i="5"/>
  <c r="G62" i="5"/>
  <c r="G66" i="5"/>
  <c r="G63" i="5"/>
  <c r="G67" i="5"/>
  <c r="G51" i="5"/>
  <c r="G39" i="5"/>
  <c r="G55" i="5"/>
  <c r="G50" i="5"/>
  <c r="G38" i="5"/>
  <c r="G54" i="5"/>
  <c r="G53" i="5"/>
  <c r="G41" i="5"/>
  <c r="F48" i="5"/>
  <c r="F36" i="5"/>
  <c r="G52" i="5"/>
  <c r="G40" i="5"/>
  <c r="G43" i="5"/>
  <c r="G30" i="5"/>
  <c r="G42" i="5"/>
  <c r="H18" i="5"/>
  <c r="H16" i="5"/>
  <c r="G15" i="5"/>
  <c r="H10" i="5"/>
  <c r="H19" i="5"/>
  <c r="H14" i="5"/>
  <c r="H17" i="5"/>
  <c r="H8" i="5"/>
  <c r="I7" i="5" s="1"/>
  <c r="H11" i="5"/>
  <c r="G8" i="1"/>
  <c r="D10" i="9" s="1"/>
  <c r="G11" i="1"/>
  <c r="D13" i="9" s="1"/>
  <c r="G10" i="1"/>
  <c r="D12" i="9" l="1"/>
  <c r="D53" i="9"/>
  <c r="D59" i="9"/>
  <c r="D54" i="9"/>
  <c r="D56" i="9"/>
  <c r="D57" i="9"/>
  <c r="E110" i="1"/>
  <c r="E29" i="1"/>
  <c r="E36" i="1"/>
  <c r="E44" i="1"/>
  <c r="G44" i="1"/>
  <c r="G237" i="6"/>
  <c r="G235" i="6" s="1"/>
  <c r="H59" i="1" s="1"/>
  <c r="G213" i="6"/>
  <c r="G211" i="6" s="1"/>
  <c r="H55" i="1" s="1"/>
  <c r="G201" i="6"/>
  <c r="G199" i="6" s="1"/>
  <c r="H53" i="1" s="1"/>
  <c r="G189" i="6"/>
  <c r="G249" i="6"/>
  <c r="G247" i="6" s="1"/>
  <c r="H61" i="1" s="1"/>
  <c r="G225" i="6"/>
  <c r="G177" i="6"/>
  <c r="G175" i="6" s="1"/>
  <c r="H49" i="1" s="1"/>
  <c r="H195" i="6"/>
  <c r="H182" i="6"/>
  <c r="H254" i="6"/>
  <c r="H230" i="6"/>
  <c r="H242" i="6"/>
  <c r="H218" i="6"/>
  <c r="H194" i="6"/>
  <c r="H206" i="6"/>
  <c r="F235" i="6"/>
  <c r="G59" i="1" s="1"/>
  <c r="H207" i="6"/>
  <c r="I240" i="6"/>
  <c r="I216" i="6"/>
  <c r="I204" i="6"/>
  <c r="I192" i="6"/>
  <c r="I180" i="6"/>
  <c r="I252" i="6"/>
  <c r="I228" i="6"/>
  <c r="H232" i="6"/>
  <c r="H240" i="6"/>
  <c r="H216" i="6"/>
  <c r="H204" i="6"/>
  <c r="H244" i="6"/>
  <c r="H192" i="6"/>
  <c r="H220" i="6"/>
  <c r="H208" i="6"/>
  <c r="H180" i="6"/>
  <c r="H256" i="6"/>
  <c r="H184" i="6"/>
  <c r="H196" i="6"/>
  <c r="H228" i="6"/>
  <c r="H252" i="6"/>
  <c r="H219" i="6"/>
  <c r="H205" i="6"/>
  <c r="H255" i="6"/>
  <c r="H251" i="6"/>
  <c r="H231" i="6"/>
  <c r="H227" i="6"/>
  <c r="H179" i="6"/>
  <c r="H243" i="6"/>
  <c r="H239" i="6"/>
  <c r="H215" i="6"/>
  <c r="H203" i="6"/>
  <c r="H191" i="6"/>
  <c r="H183" i="6"/>
  <c r="H142" i="6"/>
  <c r="H193" i="6"/>
  <c r="H181" i="6"/>
  <c r="H253" i="6"/>
  <c r="H229" i="6"/>
  <c r="H241" i="6"/>
  <c r="H217" i="6"/>
  <c r="F199" i="6"/>
  <c r="G53" i="1" s="1"/>
  <c r="H154" i="6"/>
  <c r="H155" i="6"/>
  <c r="H131" i="6"/>
  <c r="H143" i="6"/>
  <c r="I153" i="6"/>
  <c r="I141" i="6"/>
  <c r="I129" i="6"/>
  <c r="H145" i="6"/>
  <c r="H133" i="6"/>
  <c r="H153" i="6"/>
  <c r="H141" i="6"/>
  <c r="H129" i="6"/>
  <c r="H157" i="6"/>
  <c r="H128" i="6"/>
  <c r="H132" i="6"/>
  <c r="H152" i="6"/>
  <c r="H140" i="6"/>
  <c r="H156" i="6"/>
  <c r="H144" i="6"/>
  <c r="G150" i="6"/>
  <c r="G126" i="6"/>
  <c r="G138" i="6"/>
  <c r="G136" i="6" s="1"/>
  <c r="H46" i="1" s="1"/>
  <c r="H130" i="6"/>
  <c r="I58" i="6"/>
  <c r="I70" i="6"/>
  <c r="I82" i="6"/>
  <c r="I106" i="6"/>
  <c r="I94" i="6"/>
  <c r="H71" i="6"/>
  <c r="G103" i="6"/>
  <c r="G67" i="6"/>
  <c r="G91" i="6"/>
  <c r="G79" i="6"/>
  <c r="H84" i="6"/>
  <c r="H108" i="6"/>
  <c r="H96" i="6"/>
  <c r="H72" i="6"/>
  <c r="H83" i="6"/>
  <c r="H70" i="6"/>
  <c r="H86" i="6"/>
  <c r="H74" i="6"/>
  <c r="H106" i="6"/>
  <c r="H94" i="6"/>
  <c r="H110" i="6"/>
  <c r="H98" i="6"/>
  <c r="H82" i="6"/>
  <c r="H73" i="6"/>
  <c r="H65" i="6" s="1"/>
  <c r="H81" i="6"/>
  <c r="H93" i="6"/>
  <c r="H69" i="6"/>
  <c r="H109" i="6"/>
  <c r="H97" i="6"/>
  <c r="H105" i="6"/>
  <c r="H85" i="6"/>
  <c r="H107" i="6"/>
  <c r="H95" i="6"/>
  <c r="H58" i="6"/>
  <c r="H62" i="6"/>
  <c r="H45" i="6"/>
  <c r="H57" i="6"/>
  <c r="H61" i="6"/>
  <c r="H47" i="6"/>
  <c r="H59" i="6"/>
  <c r="H48" i="6"/>
  <c r="H60" i="6"/>
  <c r="G43" i="6"/>
  <c r="G55" i="6"/>
  <c r="H49" i="6"/>
  <c r="I46" i="6"/>
  <c r="H50" i="6"/>
  <c r="H46" i="6"/>
  <c r="H23" i="6"/>
  <c r="I11" i="6"/>
  <c r="I18" i="6"/>
  <c r="I8" i="6"/>
  <c r="J7" i="6" s="1"/>
  <c r="J16" i="6" s="1"/>
  <c r="I14" i="6"/>
  <c r="H15" i="6"/>
  <c r="I16" i="6"/>
  <c r="I19" i="6"/>
  <c r="I10" i="6"/>
  <c r="G84" i="5"/>
  <c r="G72" i="5"/>
  <c r="H88" i="5"/>
  <c r="H7" i="1"/>
  <c r="K10" i="4"/>
  <c r="K10" i="3"/>
  <c r="H74" i="5"/>
  <c r="H78" i="5"/>
  <c r="H86" i="5"/>
  <c r="H90" i="5"/>
  <c r="H64" i="5"/>
  <c r="H76" i="5"/>
  <c r="H75" i="5"/>
  <c r="H87" i="5"/>
  <c r="H79" i="5"/>
  <c r="H91" i="5"/>
  <c r="H65" i="5"/>
  <c r="H89" i="5"/>
  <c r="H77" i="5"/>
  <c r="H67" i="5"/>
  <c r="H63" i="5"/>
  <c r="G48" i="5"/>
  <c r="G60" i="5"/>
  <c r="H62" i="5"/>
  <c r="H66" i="5"/>
  <c r="H54" i="5"/>
  <c r="H50" i="5"/>
  <c r="H38" i="5"/>
  <c r="H52" i="5"/>
  <c r="H40" i="5"/>
  <c r="H51" i="5"/>
  <c r="H39" i="5"/>
  <c r="H55" i="5"/>
  <c r="H41" i="5"/>
  <c r="H53" i="5"/>
  <c r="H30" i="5"/>
  <c r="H42" i="5"/>
  <c r="H43" i="5"/>
  <c r="G36" i="5"/>
  <c r="H15" i="5"/>
  <c r="I18" i="5"/>
  <c r="I16" i="5"/>
  <c r="I8" i="5"/>
  <c r="J7" i="5" s="1"/>
  <c r="I19" i="5"/>
  <c r="I14" i="5"/>
  <c r="I17" i="5"/>
  <c r="I10" i="5"/>
  <c r="I11" i="5"/>
  <c r="H11" i="1" l="1"/>
  <c r="E13" i="9" s="1"/>
  <c r="E9" i="9"/>
  <c r="D58" i="9"/>
  <c r="D55" i="9"/>
  <c r="D52" i="9"/>
  <c r="E63" i="1"/>
  <c r="E65" i="1" s="1"/>
  <c r="E112" i="1" s="1"/>
  <c r="E119" i="1" s="1"/>
  <c r="I244" i="6"/>
  <c r="H10" i="1"/>
  <c r="I182" i="6"/>
  <c r="I254" i="6"/>
  <c r="I230" i="6"/>
  <c r="I206" i="6"/>
  <c r="I194" i="6"/>
  <c r="I242" i="6"/>
  <c r="H237" i="6"/>
  <c r="H213" i="6"/>
  <c r="H201" i="6"/>
  <c r="H189" i="6"/>
  <c r="H187" i="6" s="1"/>
  <c r="I51" i="1" s="1"/>
  <c r="H177" i="6"/>
  <c r="H225" i="6"/>
  <c r="H223" i="6" s="1"/>
  <c r="I57" i="1" s="1"/>
  <c r="H249" i="6"/>
  <c r="H247" i="6" s="1"/>
  <c r="I61" i="1" s="1"/>
  <c r="I232" i="6"/>
  <c r="I184" i="6"/>
  <c r="G223" i="6"/>
  <c r="H57" i="1" s="1"/>
  <c r="I243" i="6"/>
  <c r="I239" i="6"/>
  <c r="J239" i="6" s="1"/>
  <c r="I215" i="6"/>
  <c r="J215" i="6" s="1"/>
  <c r="I203" i="6"/>
  <c r="J203" i="6" s="1"/>
  <c r="I219" i="6"/>
  <c r="I207" i="6"/>
  <c r="I191" i="6"/>
  <c r="J191" i="6" s="1"/>
  <c r="I195" i="6"/>
  <c r="I255" i="6"/>
  <c r="I251" i="6"/>
  <c r="J251" i="6" s="1"/>
  <c r="I231" i="6"/>
  <c r="I227" i="6"/>
  <c r="J227" i="6" s="1"/>
  <c r="I179" i="6"/>
  <c r="J179" i="6" s="1"/>
  <c r="I183" i="6"/>
  <c r="I256" i="6"/>
  <c r="I208" i="6"/>
  <c r="I193" i="6"/>
  <c r="I181" i="6"/>
  <c r="I253" i="6"/>
  <c r="I229" i="6"/>
  <c r="I205" i="6"/>
  <c r="I217" i="6"/>
  <c r="I241" i="6"/>
  <c r="I220" i="6"/>
  <c r="G187" i="6"/>
  <c r="H51" i="1" s="1"/>
  <c r="I196" i="6"/>
  <c r="I218" i="6"/>
  <c r="I133" i="6"/>
  <c r="I145" i="6"/>
  <c r="I157" i="6"/>
  <c r="J152" i="6"/>
  <c r="J140" i="6"/>
  <c r="H150" i="6"/>
  <c r="H148" i="6" s="1"/>
  <c r="I47" i="1" s="1"/>
  <c r="H138" i="6"/>
  <c r="H126" i="6"/>
  <c r="H124" i="6" s="1"/>
  <c r="I45" i="1" s="1"/>
  <c r="I132" i="6"/>
  <c r="I152" i="6"/>
  <c r="I156" i="6"/>
  <c r="I140" i="6"/>
  <c r="I144" i="6"/>
  <c r="I128" i="6"/>
  <c r="J128" i="6" s="1"/>
  <c r="I142" i="6"/>
  <c r="I130" i="6"/>
  <c r="I154" i="6"/>
  <c r="I143" i="6"/>
  <c r="I155" i="6"/>
  <c r="I131" i="6"/>
  <c r="I74" i="6"/>
  <c r="I86" i="6"/>
  <c r="I108" i="6"/>
  <c r="I84" i="6"/>
  <c r="I96" i="6"/>
  <c r="I72" i="6"/>
  <c r="I107" i="6"/>
  <c r="I95" i="6"/>
  <c r="I71" i="6"/>
  <c r="I83" i="6"/>
  <c r="I110" i="6"/>
  <c r="I81" i="6"/>
  <c r="J81" i="6" s="1"/>
  <c r="I105" i="6"/>
  <c r="J105" i="6" s="1"/>
  <c r="I85" i="6"/>
  <c r="I69" i="6"/>
  <c r="J69" i="6" s="1"/>
  <c r="I109" i="6"/>
  <c r="I97" i="6"/>
  <c r="I93" i="6"/>
  <c r="J93" i="6" s="1"/>
  <c r="I73" i="6"/>
  <c r="I65" i="6" s="1"/>
  <c r="H79" i="6"/>
  <c r="H67" i="6"/>
  <c r="H91" i="6"/>
  <c r="H103" i="6"/>
  <c r="I98" i="6"/>
  <c r="I61" i="6"/>
  <c r="I57" i="6"/>
  <c r="I47" i="6"/>
  <c r="I59" i="6"/>
  <c r="I62" i="6"/>
  <c r="I48" i="6"/>
  <c r="I60" i="6"/>
  <c r="H43" i="6"/>
  <c r="H55" i="6"/>
  <c r="J57" i="6"/>
  <c r="I50" i="6"/>
  <c r="I49" i="6"/>
  <c r="I45" i="6"/>
  <c r="J45" i="6" s="1"/>
  <c r="I23" i="6"/>
  <c r="J17" i="6"/>
  <c r="J10" i="6"/>
  <c r="J8" i="6"/>
  <c r="K7" i="6" s="1"/>
  <c r="K16" i="6" s="1"/>
  <c r="J14" i="6"/>
  <c r="J18" i="6"/>
  <c r="I15" i="6"/>
  <c r="H8" i="1"/>
  <c r="J11" i="6"/>
  <c r="J19" i="6"/>
  <c r="I74" i="5"/>
  <c r="I78" i="5"/>
  <c r="I86" i="5"/>
  <c r="I90" i="5"/>
  <c r="I79" i="5"/>
  <c r="H84" i="5"/>
  <c r="H72" i="5"/>
  <c r="I65" i="5"/>
  <c r="I89" i="5"/>
  <c r="I77" i="5"/>
  <c r="I64" i="5"/>
  <c r="I88" i="5"/>
  <c r="I76" i="5"/>
  <c r="I87" i="5"/>
  <c r="I75" i="5"/>
  <c r="I91" i="5"/>
  <c r="I63" i="5"/>
  <c r="I67" i="5"/>
  <c r="H48" i="5"/>
  <c r="H60" i="5"/>
  <c r="I66" i="5"/>
  <c r="I62" i="5"/>
  <c r="I51" i="5"/>
  <c r="I39" i="5"/>
  <c r="I55" i="5"/>
  <c r="I41" i="5"/>
  <c r="I53" i="5"/>
  <c r="I54" i="5"/>
  <c r="I50" i="5"/>
  <c r="I38" i="5"/>
  <c r="I52" i="5"/>
  <c r="I40" i="5"/>
  <c r="I43" i="5"/>
  <c r="H36" i="5"/>
  <c r="I42" i="5"/>
  <c r="I15" i="5"/>
  <c r="J8" i="5"/>
  <c r="K7" i="5" s="1"/>
  <c r="K14" i="5" s="1"/>
  <c r="J18" i="5"/>
  <c r="J16" i="5"/>
  <c r="J10" i="5"/>
  <c r="J11" i="5"/>
  <c r="J19" i="5"/>
  <c r="J14" i="5"/>
  <c r="J17" i="5"/>
  <c r="I30" i="5"/>
  <c r="J195" i="6" l="1"/>
  <c r="I7" i="1"/>
  <c r="F9" i="9" s="1"/>
  <c r="E10" i="9"/>
  <c r="E12" i="9"/>
  <c r="L10" i="3"/>
  <c r="L10" i="4"/>
  <c r="J240" i="6"/>
  <c r="J216" i="6"/>
  <c r="J204" i="6"/>
  <c r="J192" i="6"/>
  <c r="J244" i="6"/>
  <c r="J180" i="6"/>
  <c r="J252" i="6"/>
  <c r="J228" i="6"/>
  <c r="J220" i="6"/>
  <c r="J208" i="6"/>
  <c r="J256" i="6"/>
  <c r="J196" i="6"/>
  <c r="J184" i="6"/>
  <c r="J232" i="6"/>
  <c r="I237" i="6"/>
  <c r="I213" i="6"/>
  <c r="I211" i="6" s="1"/>
  <c r="J55" i="1" s="1"/>
  <c r="I201" i="6"/>
  <c r="I199" i="6" s="1"/>
  <c r="J53" i="1" s="1"/>
  <c r="I189" i="6"/>
  <c r="I177" i="6"/>
  <c r="I175" i="6" s="1"/>
  <c r="J49" i="1" s="1"/>
  <c r="I249" i="6"/>
  <c r="I225" i="6"/>
  <c r="K179" i="6"/>
  <c r="K239" i="6"/>
  <c r="K251" i="6"/>
  <c r="K227" i="6"/>
  <c r="K203" i="6"/>
  <c r="K215" i="6"/>
  <c r="K191" i="6"/>
  <c r="J248" i="6"/>
  <c r="J224" i="6"/>
  <c r="J236" i="6"/>
  <c r="J212" i="6"/>
  <c r="J200" i="6"/>
  <c r="J188" i="6"/>
  <c r="J176" i="6"/>
  <c r="H211" i="6"/>
  <c r="I55" i="1" s="1"/>
  <c r="J255" i="6"/>
  <c r="H199" i="6"/>
  <c r="I53" i="1" s="1"/>
  <c r="H235" i="6"/>
  <c r="I59" i="1" s="1"/>
  <c r="J183" i="6"/>
  <c r="J243" i="6"/>
  <c r="J254" i="6"/>
  <c r="J230" i="6"/>
  <c r="J242" i="6"/>
  <c r="J218" i="6"/>
  <c r="J206" i="6"/>
  <c r="J194" i="6"/>
  <c r="J182" i="6"/>
  <c r="J144" i="6"/>
  <c r="J156" i="6"/>
  <c r="J181" i="6"/>
  <c r="J253" i="6"/>
  <c r="J229" i="6"/>
  <c r="J241" i="6"/>
  <c r="J217" i="6"/>
  <c r="J193" i="6"/>
  <c r="J205" i="6"/>
  <c r="J207" i="6"/>
  <c r="H175" i="6"/>
  <c r="I49" i="1" s="1"/>
  <c r="J231" i="6"/>
  <c r="J219" i="6"/>
  <c r="I150" i="6"/>
  <c r="I138" i="6"/>
  <c r="I136" i="6" s="1"/>
  <c r="J46" i="1" s="1"/>
  <c r="I126" i="6"/>
  <c r="J85" i="6"/>
  <c r="J130" i="6"/>
  <c r="J142" i="6"/>
  <c r="J154" i="6"/>
  <c r="K140" i="6"/>
  <c r="K128" i="6"/>
  <c r="K152" i="6"/>
  <c r="J149" i="6"/>
  <c r="J137" i="6"/>
  <c r="J125" i="6"/>
  <c r="J131" i="6"/>
  <c r="J155" i="6"/>
  <c r="J143" i="6"/>
  <c r="J153" i="6"/>
  <c r="J133" i="6"/>
  <c r="J141" i="6"/>
  <c r="J157" i="6"/>
  <c r="J129" i="6"/>
  <c r="J145" i="6"/>
  <c r="J132" i="6"/>
  <c r="J73" i="6"/>
  <c r="J65" i="6" s="1"/>
  <c r="J109" i="6"/>
  <c r="I67" i="6"/>
  <c r="I91" i="6"/>
  <c r="I103" i="6"/>
  <c r="I79" i="6"/>
  <c r="J97" i="6"/>
  <c r="J78" i="6"/>
  <c r="J77" i="6" s="1"/>
  <c r="K40" i="1" s="1"/>
  <c r="J90" i="6"/>
  <c r="J89" i="6" s="1"/>
  <c r="K41" i="1" s="1"/>
  <c r="J66" i="6"/>
  <c r="J102" i="6"/>
  <c r="J101" i="6" s="1"/>
  <c r="K42" i="1" s="1"/>
  <c r="J84" i="6"/>
  <c r="J108" i="6"/>
  <c r="J96" i="6"/>
  <c r="J72" i="6"/>
  <c r="J70" i="6"/>
  <c r="J106" i="6"/>
  <c r="J94" i="6"/>
  <c r="J86" i="6"/>
  <c r="J110" i="6"/>
  <c r="J98" i="6"/>
  <c r="J82" i="6"/>
  <c r="J74" i="6"/>
  <c r="K105" i="6"/>
  <c r="K69" i="6"/>
  <c r="K93" i="6"/>
  <c r="K81" i="6"/>
  <c r="J61" i="6"/>
  <c r="J83" i="6"/>
  <c r="J107" i="6"/>
  <c r="J95" i="6"/>
  <c r="J71" i="6"/>
  <c r="I43" i="6"/>
  <c r="I55" i="6"/>
  <c r="K57" i="6"/>
  <c r="J42" i="6"/>
  <c r="J41" i="6" s="1"/>
  <c r="K37" i="1" s="1"/>
  <c r="J54" i="6"/>
  <c r="J53" i="6" s="1"/>
  <c r="K38" i="1" s="1"/>
  <c r="J48" i="6"/>
  <c r="J60" i="6"/>
  <c r="J58" i="6"/>
  <c r="J62" i="6"/>
  <c r="J47" i="6"/>
  <c r="J59" i="6"/>
  <c r="J49" i="6"/>
  <c r="J50" i="6"/>
  <c r="J46" i="6"/>
  <c r="K45" i="6"/>
  <c r="J23" i="6"/>
  <c r="J15" i="6"/>
  <c r="K11" i="6"/>
  <c r="K17" i="6"/>
  <c r="K10" i="6"/>
  <c r="K19" i="6"/>
  <c r="K18" i="6"/>
  <c r="K195" i="6" s="1"/>
  <c r="K8" i="6"/>
  <c r="L7" i="6" s="1"/>
  <c r="L16" i="6" s="1"/>
  <c r="K14" i="6"/>
  <c r="I11" i="1"/>
  <c r="F13" i="9" s="1"/>
  <c r="J65" i="5"/>
  <c r="J77" i="5"/>
  <c r="J89" i="5"/>
  <c r="J74" i="5"/>
  <c r="J78" i="5"/>
  <c r="J86" i="5"/>
  <c r="J90" i="5"/>
  <c r="J64" i="5"/>
  <c r="J88" i="5"/>
  <c r="J76" i="5"/>
  <c r="J87" i="5"/>
  <c r="J79" i="5"/>
  <c r="J91" i="5"/>
  <c r="J75" i="5"/>
  <c r="I84" i="5"/>
  <c r="I72" i="5"/>
  <c r="I48" i="5"/>
  <c r="I60" i="5"/>
  <c r="J62" i="5"/>
  <c r="J66" i="5"/>
  <c r="J63" i="5"/>
  <c r="J67" i="5"/>
  <c r="J40" i="5"/>
  <c r="J52" i="5"/>
  <c r="J51" i="5"/>
  <c r="J39" i="5"/>
  <c r="J55" i="5"/>
  <c r="J53" i="5"/>
  <c r="J41" i="5"/>
  <c r="J54" i="5"/>
  <c r="J50" i="5"/>
  <c r="J38" i="5"/>
  <c r="J42" i="5"/>
  <c r="J43" i="5"/>
  <c r="I36" i="5"/>
  <c r="J30" i="5"/>
  <c r="J15" i="5"/>
  <c r="K19" i="5"/>
  <c r="K10" i="5"/>
  <c r="K17" i="5"/>
  <c r="K11" i="5"/>
  <c r="K16" i="5"/>
  <c r="K18" i="5"/>
  <c r="K8" i="5"/>
  <c r="L7" i="5" s="1"/>
  <c r="L14" i="5" s="1"/>
  <c r="I8" i="1" l="1"/>
  <c r="J7" i="1" s="1"/>
  <c r="J8" i="1" s="1"/>
  <c r="I10" i="1"/>
  <c r="K39" i="1"/>
  <c r="K36" i="1" s="1"/>
  <c r="L14" i="6"/>
  <c r="M10" i="4"/>
  <c r="L239" i="6"/>
  <c r="L215" i="6"/>
  <c r="L203" i="6"/>
  <c r="L191" i="6"/>
  <c r="L179" i="6"/>
  <c r="L251" i="6"/>
  <c r="L227" i="6"/>
  <c r="K144" i="6"/>
  <c r="K181" i="6"/>
  <c r="K253" i="6"/>
  <c r="K229" i="6"/>
  <c r="K241" i="6"/>
  <c r="K217" i="6"/>
  <c r="K205" i="6"/>
  <c r="K193" i="6"/>
  <c r="K231" i="6"/>
  <c r="K242" i="6"/>
  <c r="K218" i="6"/>
  <c r="K206" i="6"/>
  <c r="K194" i="6"/>
  <c r="K254" i="6"/>
  <c r="K230" i="6"/>
  <c r="K182" i="6"/>
  <c r="I187" i="6"/>
  <c r="J51" i="1" s="1"/>
  <c r="K236" i="6"/>
  <c r="K212" i="6"/>
  <c r="K200" i="6"/>
  <c r="K188" i="6"/>
  <c r="K248" i="6"/>
  <c r="K224" i="6"/>
  <c r="K176" i="6"/>
  <c r="K219" i="6"/>
  <c r="K192" i="6"/>
  <c r="K244" i="6"/>
  <c r="K180" i="6"/>
  <c r="K252" i="6"/>
  <c r="K228" i="6"/>
  <c r="K220" i="6"/>
  <c r="K208" i="6"/>
  <c r="K256" i="6"/>
  <c r="K196" i="6"/>
  <c r="K184" i="6"/>
  <c r="K240" i="6"/>
  <c r="K216" i="6"/>
  <c r="K204" i="6"/>
  <c r="K232" i="6"/>
  <c r="K255" i="6"/>
  <c r="J237" i="6"/>
  <c r="I235" i="6"/>
  <c r="J59" i="1" s="1"/>
  <c r="J249" i="6"/>
  <c r="J247" i="6" s="1"/>
  <c r="K61" i="1" s="1"/>
  <c r="J225" i="6"/>
  <c r="J223" i="6" s="1"/>
  <c r="K57" i="1" s="1"/>
  <c r="J201" i="6"/>
  <c r="J199" i="6" s="1"/>
  <c r="K53" i="1" s="1"/>
  <c r="J213" i="6"/>
  <c r="J177" i="6"/>
  <c r="J189" i="6"/>
  <c r="J187" i="6" s="1"/>
  <c r="K51" i="1" s="1"/>
  <c r="K243" i="6"/>
  <c r="K183" i="6"/>
  <c r="I223" i="6"/>
  <c r="J57" i="1" s="1"/>
  <c r="I247" i="6"/>
  <c r="J61" i="1" s="1"/>
  <c r="K207" i="6"/>
  <c r="L152" i="6"/>
  <c r="L140" i="6"/>
  <c r="L128" i="6"/>
  <c r="K130" i="6"/>
  <c r="K154" i="6"/>
  <c r="K142" i="6"/>
  <c r="K131" i="6"/>
  <c r="K155" i="6"/>
  <c r="K143" i="6"/>
  <c r="K149" i="6"/>
  <c r="K137" i="6"/>
  <c r="K125" i="6"/>
  <c r="K132" i="6"/>
  <c r="K141" i="6"/>
  <c r="K157" i="6"/>
  <c r="K129" i="6"/>
  <c r="K145" i="6"/>
  <c r="K153" i="6"/>
  <c r="K133" i="6"/>
  <c r="J138" i="6"/>
  <c r="J136" i="6" s="1"/>
  <c r="K46" i="1" s="1"/>
  <c r="J126" i="6"/>
  <c r="J124" i="6" s="1"/>
  <c r="K45" i="1" s="1"/>
  <c r="J150" i="6"/>
  <c r="J148" i="6" s="1"/>
  <c r="K47" i="1" s="1"/>
  <c r="K156" i="6"/>
  <c r="K97" i="6"/>
  <c r="K106" i="6"/>
  <c r="K94" i="6"/>
  <c r="K86" i="6"/>
  <c r="K110" i="6"/>
  <c r="K98" i="6"/>
  <c r="K82" i="6"/>
  <c r="K74" i="6"/>
  <c r="K70" i="6"/>
  <c r="J67" i="6"/>
  <c r="J91" i="6"/>
  <c r="J103" i="6"/>
  <c r="J79" i="6"/>
  <c r="L69" i="6"/>
  <c r="L105" i="6"/>
  <c r="L93" i="6"/>
  <c r="L81" i="6"/>
  <c r="K61" i="6"/>
  <c r="K83" i="6"/>
  <c r="K107" i="6"/>
  <c r="K95" i="6"/>
  <c r="K71" i="6"/>
  <c r="K109" i="6"/>
  <c r="K102" i="6"/>
  <c r="K101" i="6" s="1"/>
  <c r="L42" i="1" s="1"/>
  <c r="K66" i="6"/>
  <c r="K90" i="6"/>
  <c r="K89" i="6" s="1"/>
  <c r="L41" i="1" s="1"/>
  <c r="K78" i="6"/>
  <c r="K77" i="6" s="1"/>
  <c r="L40" i="1" s="1"/>
  <c r="K73" i="6"/>
  <c r="K65" i="6" s="1"/>
  <c r="K84" i="6"/>
  <c r="K108" i="6"/>
  <c r="K96" i="6"/>
  <c r="K72" i="6"/>
  <c r="K85" i="6"/>
  <c r="K42" i="6"/>
  <c r="K41" i="6" s="1"/>
  <c r="L37" i="1" s="1"/>
  <c r="K54" i="6"/>
  <c r="K53" i="6" s="1"/>
  <c r="L38" i="1" s="1"/>
  <c r="K58" i="6"/>
  <c r="K62" i="6"/>
  <c r="J43" i="6"/>
  <c r="J55" i="6"/>
  <c r="L57" i="6"/>
  <c r="K47" i="6"/>
  <c r="K59" i="6"/>
  <c r="K48" i="6"/>
  <c r="K60" i="6"/>
  <c r="L45" i="6"/>
  <c r="K49" i="6"/>
  <c r="K50" i="6"/>
  <c r="K46" i="6"/>
  <c r="K23" i="6"/>
  <c r="L10" i="6"/>
  <c r="L8" i="6"/>
  <c r="M7" i="6" s="1"/>
  <c r="M18" i="6" s="1"/>
  <c r="L19" i="6"/>
  <c r="L11" i="6"/>
  <c r="K15" i="6"/>
  <c r="L18" i="6"/>
  <c r="L17" i="6"/>
  <c r="K90" i="5"/>
  <c r="K78" i="5"/>
  <c r="K74" i="5"/>
  <c r="K87" i="5"/>
  <c r="K79" i="5"/>
  <c r="K91" i="5"/>
  <c r="K75" i="5"/>
  <c r="K65" i="5"/>
  <c r="K77" i="5"/>
  <c r="K89" i="5"/>
  <c r="K86" i="5"/>
  <c r="J84" i="5"/>
  <c r="J72" i="5"/>
  <c r="K64" i="5"/>
  <c r="K76" i="5"/>
  <c r="K88" i="5"/>
  <c r="K66" i="5"/>
  <c r="K62" i="5"/>
  <c r="J60" i="5"/>
  <c r="K63" i="5"/>
  <c r="K67" i="5"/>
  <c r="J48" i="5"/>
  <c r="K51" i="5"/>
  <c r="K39" i="5"/>
  <c r="K55" i="5"/>
  <c r="K53" i="5"/>
  <c r="K41" i="5"/>
  <c r="K54" i="5"/>
  <c r="K38" i="5"/>
  <c r="K50" i="5"/>
  <c r="K40" i="5"/>
  <c r="K52" i="5"/>
  <c r="J36" i="5"/>
  <c r="K42" i="5"/>
  <c r="K43" i="5"/>
  <c r="K30" i="5"/>
  <c r="L17" i="5"/>
  <c r="K15" i="5"/>
  <c r="L19" i="5"/>
  <c r="L11" i="5"/>
  <c r="L10" i="5"/>
  <c r="L8" i="5"/>
  <c r="M7" i="5" s="1"/>
  <c r="M19" i="5" s="1"/>
  <c r="L16" i="5"/>
  <c r="L18" i="5"/>
  <c r="M10" i="3" l="1"/>
  <c r="F10" i="9"/>
  <c r="J11" i="1"/>
  <c r="G13" i="9" s="1"/>
  <c r="N10" i="4"/>
  <c r="G10" i="9"/>
  <c r="F12" i="9"/>
  <c r="J10" i="1"/>
  <c r="G12" i="9" s="1"/>
  <c r="G9" i="9"/>
  <c r="L39" i="1"/>
  <c r="L36" i="1" s="1"/>
  <c r="K44" i="1"/>
  <c r="J175" i="6"/>
  <c r="K49" i="1" s="1"/>
  <c r="L132" i="6"/>
  <c r="L253" i="6"/>
  <c r="M253" i="6" s="1"/>
  <c r="L229" i="6"/>
  <c r="M229" i="6" s="1"/>
  <c r="L241" i="6"/>
  <c r="M241" i="6" s="1"/>
  <c r="L217" i="6"/>
  <c r="M217" i="6" s="1"/>
  <c r="L205" i="6"/>
  <c r="M205" i="6" s="1"/>
  <c r="L193" i="6"/>
  <c r="M193" i="6" s="1"/>
  <c r="L181" i="6"/>
  <c r="M181" i="6" s="1"/>
  <c r="J211" i="6"/>
  <c r="K55" i="1" s="1"/>
  <c r="L183" i="6"/>
  <c r="L255" i="6"/>
  <c r="L243" i="6"/>
  <c r="L195" i="6"/>
  <c r="L242" i="6"/>
  <c r="L218" i="6"/>
  <c r="L206" i="6"/>
  <c r="L194" i="6"/>
  <c r="L182" i="6"/>
  <c r="L254" i="6"/>
  <c r="L230" i="6"/>
  <c r="L256" i="6"/>
  <c r="L216" i="6"/>
  <c r="L204" i="6"/>
  <c r="L240" i="6"/>
  <c r="L208" i="6"/>
  <c r="L196" i="6"/>
  <c r="L184" i="6"/>
  <c r="L220" i="6"/>
  <c r="L228" i="6"/>
  <c r="L244" i="6"/>
  <c r="L192" i="6"/>
  <c r="L180" i="6"/>
  <c r="L232" i="6"/>
  <c r="K189" i="6"/>
  <c r="K187" i="6" s="1"/>
  <c r="L51" i="1" s="1"/>
  <c r="K249" i="6"/>
  <c r="K225" i="6"/>
  <c r="K177" i="6"/>
  <c r="K175" i="6" s="1"/>
  <c r="L49" i="1" s="1"/>
  <c r="K237" i="6"/>
  <c r="K235" i="6" s="1"/>
  <c r="L59" i="1" s="1"/>
  <c r="K213" i="6"/>
  <c r="K211" i="6" s="1"/>
  <c r="L55" i="1" s="1"/>
  <c r="K201" i="6"/>
  <c r="K199" i="6" s="1"/>
  <c r="L53" i="1" s="1"/>
  <c r="L207" i="6"/>
  <c r="L236" i="6"/>
  <c r="L212" i="6"/>
  <c r="L200" i="6"/>
  <c r="L188" i="6"/>
  <c r="L176" i="6"/>
  <c r="L248" i="6"/>
  <c r="L224" i="6"/>
  <c r="J235" i="6"/>
  <c r="K59" i="1" s="1"/>
  <c r="L252" i="6"/>
  <c r="L231" i="6"/>
  <c r="L219" i="6"/>
  <c r="L144" i="6"/>
  <c r="L155" i="6"/>
  <c r="L143" i="6"/>
  <c r="L131" i="6"/>
  <c r="L149" i="6"/>
  <c r="L137" i="6"/>
  <c r="L125" i="6"/>
  <c r="L97" i="6"/>
  <c r="L130" i="6"/>
  <c r="M130" i="6" s="1"/>
  <c r="L154" i="6"/>
  <c r="M154" i="6" s="1"/>
  <c r="L142" i="6"/>
  <c r="M142" i="6" s="1"/>
  <c r="L156" i="6"/>
  <c r="L153" i="6"/>
  <c r="L129" i="6"/>
  <c r="L141" i="6"/>
  <c r="L133" i="6"/>
  <c r="L157" i="6"/>
  <c r="L145" i="6"/>
  <c r="K138" i="6"/>
  <c r="K136" i="6" s="1"/>
  <c r="L46" i="1" s="1"/>
  <c r="K126" i="6"/>
  <c r="K124" i="6" s="1"/>
  <c r="L45" i="1" s="1"/>
  <c r="K150" i="6"/>
  <c r="K148" i="6" s="1"/>
  <c r="L47" i="1" s="1"/>
  <c r="L66" i="6"/>
  <c r="L78" i="6"/>
  <c r="L77" i="6" s="1"/>
  <c r="M40" i="1" s="1"/>
  <c r="L90" i="6"/>
  <c r="L89" i="6" s="1"/>
  <c r="M41" i="1" s="1"/>
  <c r="L102" i="6"/>
  <c r="L101" i="6" s="1"/>
  <c r="M42" i="1" s="1"/>
  <c r="L106" i="6"/>
  <c r="L94" i="6"/>
  <c r="L110" i="6"/>
  <c r="L82" i="6"/>
  <c r="L74" i="6"/>
  <c r="L98" i="6"/>
  <c r="L70" i="6"/>
  <c r="L86" i="6"/>
  <c r="L83" i="6"/>
  <c r="M83" i="6" s="1"/>
  <c r="L107" i="6"/>
  <c r="M107" i="6" s="1"/>
  <c r="L95" i="6"/>
  <c r="M95" i="6" s="1"/>
  <c r="L71" i="6"/>
  <c r="M71" i="6" s="1"/>
  <c r="L61" i="6"/>
  <c r="K91" i="6"/>
  <c r="K103" i="6"/>
  <c r="K79" i="6"/>
  <c r="K67" i="6"/>
  <c r="L109" i="6"/>
  <c r="L84" i="6"/>
  <c r="L108" i="6"/>
  <c r="L96" i="6"/>
  <c r="L72" i="6"/>
  <c r="L58" i="6"/>
  <c r="L85" i="6"/>
  <c r="L73" i="6"/>
  <c r="L65" i="6" s="1"/>
  <c r="L42" i="6"/>
  <c r="L41" i="6" s="1"/>
  <c r="M37" i="1" s="1"/>
  <c r="L54" i="6"/>
  <c r="L53" i="6" s="1"/>
  <c r="M38" i="1" s="1"/>
  <c r="L48" i="6"/>
  <c r="L60" i="6"/>
  <c r="L62" i="6"/>
  <c r="L47" i="6"/>
  <c r="M47" i="6" s="1"/>
  <c r="L59" i="6"/>
  <c r="M59" i="6" s="1"/>
  <c r="K43" i="6"/>
  <c r="K55" i="6"/>
  <c r="L50" i="6"/>
  <c r="L46" i="6"/>
  <c r="L49" i="6"/>
  <c r="M8" i="6"/>
  <c r="N7" i="6" s="1"/>
  <c r="N19" i="6" s="1"/>
  <c r="M14" i="6"/>
  <c r="M10" i="6"/>
  <c r="L23" i="6"/>
  <c r="L15" i="6"/>
  <c r="M11" i="6"/>
  <c r="M17" i="6"/>
  <c r="M19" i="6"/>
  <c r="M16" i="6"/>
  <c r="N10" i="3"/>
  <c r="K7" i="1"/>
  <c r="H9" i="9" s="1"/>
  <c r="L83" i="5"/>
  <c r="L82" i="5" s="1"/>
  <c r="M27" i="1" s="1"/>
  <c r="L71" i="5"/>
  <c r="L70" i="5" s="1"/>
  <c r="M25" i="1" s="1"/>
  <c r="K84" i="5"/>
  <c r="K72" i="5"/>
  <c r="L65" i="5"/>
  <c r="M65" i="5" s="1"/>
  <c r="L77" i="5"/>
  <c r="M77" i="5" s="1"/>
  <c r="L89" i="5"/>
  <c r="M89" i="5" s="1"/>
  <c r="L79" i="5"/>
  <c r="L75" i="5"/>
  <c r="L87" i="5"/>
  <c r="L91" i="5"/>
  <c r="L64" i="5"/>
  <c r="L76" i="5"/>
  <c r="L88" i="5"/>
  <c r="L78" i="5"/>
  <c r="L74" i="5"/>
  <c r="L86" i="5"/>
  <c r="L90" i="5"/>
  <c r="L47" i="5"/>
  <c r="L46" i="5" s="1"/>
  <c r="M21" i="1" s="1"/>
  <c r="L59" i="5"/>
  <c r="L58" i="5" s="1"/>
  <c r="M23" i="1" s="1"/>
  <c r="K48" i="5"/>
  <c r="K60" i="5"/>
  <c r="L66" i="5"/>
  <c r="L62" i="5"/>
  <c r="L63" i="5"/>
  <c r="L67" i="5"/>
  <c r="L53" i="5"/>
  <c r="L41" i="5"/>
  <c r="M41" i="5" s="1"/>
  <c r="L51" i="5"/>
  <c r="L39" i="5"/>
  <c r="L55" i="5"/>
  <c r="L52" i="5"/>
  <c r="L40" i="5"/>
  <c r="L54" i="5"/>
  <c r="L50" i="5"/>
  <c r="L38" i="5"/>
  <c r="M53" i="5"/>
  <c r="L35" i="5"/>
  <c r="L34" i="5" s="1"/>
  <c r="M19" i="1" s="1"/>
  <c r="K36" i="5"/>
  <c r="L42" i="5"/>
  <c r="L43" i="5"/>
  <c r="M17" i="5"/>
  <c r="L30" i="5"/>
  <c r="L15" i="5"/>
  <c r="M11" i="5"/>
  <c r="M10" i="5"/>
  <c r="M18" i="5"/>
  <c r="M8" i="5"/>
  <c r="N7" i="5" s="1"/>
  <c r="N11" i="5" s="1"/>
  <c r="M16" i="5"/>
  <c r="M14" i="5"/>
  <c r="M39" i="1" l="1"/>
  <c r="M36" i="1" s="1"/>
  <c r="K63" i="1"/>
  <c r="H17" i="9" s="1"/>
  <c r="L44" i="1"/>
  <c r="M183" i="6"/>
  <c r="M29" i="1"/>
  <c r="J16" i="9" s="1"/>
  <c r="M236" i="6"/>
  <c r="M212" i="6"/>
  <c r="M200" i="6"/>
  <c r="M188" i="6"/>
  <c r="M176" i="6"/>
  <c r="M248" i="6"/>
  <c r="M224" i="6"/>
  <c r="K247" i="6"/>
  <c r="L61" i="1" s="1"/>
  <c r="K223" i="6"/>
  <c r="L57" i="1" s="1"/>
  <c r="M132" i="6"/>
  <c r="M239" i="6"/>
  <c r="M215" i="6"/>
  <c r="M203" i="6"/>
  <c r="M191" i="6"/>
  <c r="M179" i="6"/>
  <c r="M251" i="6"/>
  <c r="M227" i="6"/>
  <c r="M255" i="6"/>
  <c r="M231" i="6"/>
  <c r="M243" i="6"/>
  <c r="M219" i="6"/>
  <c r="M195" i="6"/>
  <c r="M207" i="6"/>
  <c r="M242" i="6"/>
  <c r="N242" i="6" s="1"/>
  <c r="M218" i="6"/>
  <c r="N218" i="6" s="1"/>
  <c r="M206" i="6"/>
  <c r="N206" i="6" s="1"/>
  <c r="M194" i="6"/>
  <c r="N194" i="6" s="1"/>
  <c r="M182" i="6"/>
  <c r="N182" i="6" s="1"/>
  <c r="M254" i="6"/>
  <c r="N254" i="6" s="1"/>
  <c r="M230" i="6"/>
  <c r="N230" i="6" s="1"/>
  <c r="M244" i="6"/>
  <c r="M180" i="6"/>
  <c r="M256" i="6"/>
  <c r="M252" i="6"/>
  <c r="M228" i="6"/>
  <c r="M220" i="6"/>
  <c r="M208" i="6"/>
  <c r="M196" i="6"/>
  <c r="M184" i="6"/>
  <c r="M240" i="6"/>
  <c r="M232" i="6"/>
  <c r="M216" i="6"/>
  <c r="M204" i="6"/>
  <c r="M192" i="6"/>
  <c r="L249" i="6"/>
  <c r="L247" i="6" s="1"/>
  <c r="M61" i="1" s="1"/>
  <c r="L225" i="6"/>
  <c r="L223" i="6" s="1"/>
  <c r="M57" i="1" s="1"/>
  <c r="L177" i="6"/>
  <c r="L175" i="6" s="1"/>
  <c r="M49" i="1" s="1"/>
  <c r="L189" i="6"/>
  <c r="L213" i="6"/>
  <c r="L201" i="6"/>
  <c r="L199" i="6" s="1"/>
  <c r="M53" i="1" s="1"/>
  <c r="L237" i="6"/>
  <c r="L235" i="6" s="1"/>
  <c r="M59" i="1" s="1"/>
  <c r="M152" i="6"/>
  <c r="M140" i="6"/>
  <c r="M128" i="6"/>
  <c r="M156" i="6"/>
  <c r="M144" i="6"/>
  <c r="L126" i="6"/>
  <c r="L124" i="6" s="1"/>
  <c r="M45" i="1" s="1"/>
  <c r="L138" i="6"/>
  <c r="L136" i="6" s="1"/>
  <c r="M46" i="1" s="1"/>
  <c r="L150" i="6"/>
  <c r="L148" i="6" s="1"/>
  <c r="M47" i="1" s="1"/>
  <c r="M149" i="6"/>
  <c r="M137" i="6"/>
  <c r="M125" i="6"/>
  <c r="M155" i="6"/>
  <c r="N155" i="6" s="1"/>
  <c r="M143" i="6"/>
  <c r="N143" i="6" s="1"/>
  <c r="M131" i="6"/>
  <c r="N131" i="6" s="1"/>
  <c r="M133" i="6"/>
  <c r="M129" i="6"/>
  <c r="M157" i="6"/>
  <c r="M145" i="6"/>
  <c r="M153" i="6"/>
  <c r="M141" i="6"/>
  <c r="M108" i="6"/>
  <c r="N108" i="6" s="1"/>
  <c r="M96" i="6"/>
  <c r="N96" i="6" s="1"/>
  <c r="M72" i="6"/>
  <c r="N72" i="6" s="1"/>
  <c r="M84" i="6"/>
  <c r="N84" i="6" s="1"/>
  <c r="M86" i="6"/>
  <c r="M110" i="6"/>
  <c r="M98" i="6"/>
  <c r="M70" i="6"/>
  <c r="M82" i="6"/>
  <c r="M74" i="6"/>
  <c r="M106" i="6"/>
  <c r="M94" i="6"/>
  <c r="L91" i="6"/>
  <c r="L103" i="6"/>
  <c r="L79" i="6"/>
  <c r="L67" i="6"/>
  <c r="M54" i="6"/>
  <c r="M53" i="6" s="1"/>
  <c r="N38" i="1" s="1"/>
  <c r="M66" i="6"/>
  <c r="M90" i="6"/>
  <c r="M102" i="6"/>
  <c r="M101" i="6" s="1"/>
  <c r="N42" i="1" s="1"/>
  <c r="M78" i="6"/>
  <c r="M69" i="6"/>
  <c r="M105" i="6"/>
  <c r="M93" i="6"/>
  <c r="M81" i="6"/>
  <c r="M109" i="6"/>
  <c r="M73" i="6"/>
  <c r="M65" i="6" s="1"/>
  <c r="M85" i="6"/>
  <c r="M97" i="6"/>
  <c r="M48" i="6"/>
  <c r="N48" i="6" s="1"/>
  <c r="M60" i="6"/>
  <c r="N60" i="6" s="1"/>
  <c r="M45" i="6"/>
  <c r="M57" i="6"/>
  <c r="M61" i="6"/>
  <c r="M58" i="6"/>
  <c r="M62" i="6"/>
  <c r="L43" i="6"/>
  <c r="L55" i="6"/>
  <c r="M50" i="6"/>
  <c r="M46" i="6"/>
  <c r="M49" i="6"/>
  <c r="N16" i="6"/>
  <c r="M23" i="6"/>
  <c r="M42" i="6"/>
  <c r="M41" i="6" s="1"/>
  <c r="N37" i="1" s="1"/>
  <c r="N8" i="6"/>
  <c r="O7" i="6" s="1"/>
  <c r="O19" i="6" s="1"/>
  <c r="N10" i="6"/>
  <c r="N18" i="6"/>
  <c r="N11" i="6"/>
  <c r="N17" i="6"/>
  <c r="N14" i="6"/>
  <c r="M15" i="6"/>
  <c r="K10" i="1"/>
  <c r="K8" i="1"/>
  <c r="H10" i="9" s="1"/>
  <c r="K11" i="1"/>
  <c r="H13" i="9" s="1"/>
  <c r="M86" i="5"/>
  <c r="M74" i="5"/>
  <c r="M90" i="5"/>
  <c r="M64" i="5"/>
  <c r="M76" i="5"/>
  <c r="M88" i="5"/>
  <c r="M83" i="5"/>
  <c r="M82" i="5" s="1"/>
  <c r="N27" i="1" s="1"/>
  <c r="M71" i="5"/>
  <c r="M70" i="5" s="1"/>
  <c r="N25" i="1" s="1"/>
  <c r="L72" i="5"/>
  <c r="L84" i="5"/>
  <c r="M78" i="5"/>
  <c r="M79" i="5"/>
  <c r="M87" i="5"/>
  <c r="M91" i="5"/>
  <c r="M75" i="5"/>
  <c r="M63" i="5"/>
  <c r="M67" i="5"/>
  <c r="L48" i="5"/>
  <c r="L60" i="5"/>
  <c r="M62" i="5"/>
  <c r="M66" i="5"/>
  <c r="M47" i="5"/>
  <c r="M46" i="5" s="1"/>
  <c r="N21" i="1" s="1"/>
  <c r="M59" i="5"/>
  <c r="M58" i="5" s="1"/>
  <c r="N23" i="1" s="1"/>
  <c r="M40" i="5"/>
  <c r="M39" i="5"/>
  <c r="M55" i="5"/>
  <c r="M51" i="5"/>
  <c r="M50" i="5"/>
  <c r="M38" i="5"/>
  <c r="M54" i="5"/>
  <c r="M52" i="5"/>
  <c r="M42" i="5"/>
  <c r="M35" i="5"/>
  <c r="M34" i="5" s="1"/>
  <c r="N19" i="1" s="1"/>
  <c r="L36" i="5"/>
  <c r="M43" i="5"/>
  <c r="N8" i="5"/>
  <c r="O7" i="5" s="1"/>
  <c r="O8" i="5" s="1"/>
  <c r="P7" i="5" s="1"/>
  <c r="N18" i="5"/>
  <c r="N19" i="5"/>
  <c r="N16" i="5"/>
  <c r="M15" i="5"/>
  <c r="N10" i="5"/>
  <c r="N14" i="5"/>
  <c r="N17" i="5"/>
  <c r="M30" i="5"/>
  <c r="H12" i="9" l="1"/>
  <c r="M77" i="6"/>
  <c r="N40" i="1" s="1"/>
  <c r="M89" i="6"/>
  <c r="N41" i="1" s="1"/>
  <c r="N39" i="1"/>
  <c r="L63" i="1"/>
  <c r="I17" i="9" s="1"/>
  <c r="M44" i="1"/>
  <c r="N196" i="6"/>
  <c r="N29" i="1"/>
  <c r="K16" i="9" s="1"/>
  <c r="N241" i="6"/>
  <c r="N217" i="6"/>
  <c r="N205" i="6"/>
  <c r="N193" i="6"/>
  <c r="N253" i="6"/>
  <c r="N229" i="6"/>
  <c r="N181" i="6"/>
  <c r="N184" i="6"/>
  <c r="N188" i="6"/>
  <c r="N176" i="6"/>
  <c r="N248" i="6"/>
  <c r="N224" i="6"/>
  <c r="N236" i="6"/>
  <c r="N212" i="6"/>
  <c r="N200" i="6"/>
  <c r="N208" i="6"/>
  <c r="O242" i="6"/>
  <c r="O218" i="6"/>
  <c r="O206" i="6"/>
  <c r="O194" i="6"/>
  <c r="O182" i="6"/>
  <c r="O254" i="6"/>
  <c r="O230" i="6"/>
  <c r="M249" i="6"/>
  <c r="M247" i="6" s="1"/>
  <c r="N61" i="1" s="1"/>
  <c r="M225" i="6"/>
  <c r="M223" i="6" s="1"/>
  <c r="N57" i="1" s="1"/>
  <c r="M177" i="6"/>
  <c r="M237" i="6"/>
  <c r="M213" i="6"/>
  <c r="M211" i="6" s="1"/>
  <c r="N55" i="1" s="1"/>
  <c r="M201" i="6"/>
  <c r="M199" i="6" s="1"/>
  <c r="N53" i="1" s="1"/>
  <c r="M189" i="6"/>
  <c r="M187" i="6" s="1"/>
  <c r="N51" i="1" s="1"/>
  <c r="N191" i="6"/>
  <c r="N219" i="6"/>
  <c r="N207" i="6"/>
  <c r="N195" i="6"/>
  <c r="N179" i="6"/>
  <c r="N255" i="6"/>
  <c r="N251" i="6"/>
  <c r="N227" i="6"/>
  <c r="N183" i="6"/>
  <c r="N231" i="6"/>
  <c r="N243" i="6"/>
  <c r="N239" i="6"/>
  <c r="N215" i="6"/>
  <c r="N203" i="6"/>
  <c r="L211" i="6"/>
  <c r="M55" i="1" s="1"/>
  <c r="N180" i="6"/>
  <c r="N252" i="6"/>
  <c r="N228" i="6"/>
  <c r="N240" i="6"/>
  <c r="N216" i="6"/>
  <c r="N204" i="6"/>
  <c r="N192" i="6"/>
  <c r="N256" i="6"/>
  <c r="N220" i="6"/>
  <c r="N232" i="6"/>
  <c r="N244" i="6"/>
  <c r="L187" i="6"/>
  <c r="M51" i="1" s="1"/>
  <c r="N154" i="6"/>
  <c r="N142" i="6"/>
  <c r="N130" i="6"/>
  <c r="M138" i="6"/>
  <c r="M136" i="6" s="1"/>
  <c r="N46" i="1" s="1"/>
  <c r="M126" i="6"/>
  <c r="M124" i="6" s="1"/>
  <c r="N45" i="1" s="1"/>
  <c r="M150" i="6"/>
  <c r="M148" i="6" s="1"/>
  <c r="N47" i="1" s="1"/>
  <c r="N137" i="6"/>
  <c r="N125" i="6"/>
  <c r="N149" i="6"/>
  <c r="O155" i="6"/>
  <c r="O143" i="6"/>
  <c r="O131" i="6"/>
  <c r="N140" i="6"/>
  <c r="N156" i="6"/>
  <c r="N144" i="6"/>
  <c r="N128" i="6"/>
  <c r="N132" i="6"/>
  <c r="N152" i="6"/>
  <c r="N86" i="6"/>
  <c r="N129" i="6"/>
  <c r="N141" i="6"/>
  <c r="N153" i="6"/>
  <c r="N133" i="6"/>
  <c r="N157" i="6"/>
  <c r="N145" i="6"/>
  <c r="N98" i="6"/>
  <c r="N109" i="6"/>
  <c r="N105" i="6"/>
  <c r="N97" i="6"/>
  <c r="N93" i="6"/>
  <c r="N73" i="6"/>
  <c r="N65" i="6" s="1"/>
  <c r="N81" i="6"/>
  <c r="N85" i="6"/>
  <c r="N69" i="6"/>
  <c r="N82" i="6"/>
  <c r="N106" i="6"/>
  <c r="N70" i="6"/>
  <c r="N94" i="6"/>
  <c r="O84" i="6"/>
  <c r="O108" i="6"/>
  <c r="O96" i="6"/>
  <c r="O72" i="6"/>
  <c r="M103" i="6"/>
  <c r="M79" i="6"/>
  <c r="M67" i="6"/>
  <c r="M91" i="6"/>
  <c r="N83" i="6"/>
  <c r="N107" i="6"/>
  <c r="N95" i="6"/>
  <c r="N71" i="6"/>
  <c r="N74" i="6"/>
  <c r="N110" i="6"/>
  <c r="N66" i="6"/>
  <c r="N90" i="6"/>
  <c r="N89" i="6" s="1"/>
  <c r="O41" i="1" s="1"/>
  <c r="N102" i="6"/>
  <c r="N101" i="6" s="1"/>
  <c r="O42" i="1" s="1"/>
  <c r="N78" i="6"/>
  <c r="N77" i="6" s="1"/>
  <c r="O40" i="1" s="1"/>
  <c r="M43" i="6"/>
  <c r="M55" i="6"/>
  <c r="N61" i="6"/>
  <c r="N57" i="6"/>
  <c r="N47" i="6"/>
  <c r="N59" i="6"/>
  <c r="N46" i="6"/>
  <c r="N58" i="6"/>
  <c r="N62" i="6"/>
  <c r="N42" i="6"/>
  <c r="N41" i="6" s="1"/>
  <c r="O37" i="1" s="1"/>
  <c r="N54" i="6"/>
  <c r="N53" i="6" s="1"/>
  <c r="O38" i="1" s="1"/>
  <c r="O48" i="6"/>
  <c r="O60" i="6"/>
  <c r="O16" i="6"/>
  <c r="N49" i="6"/>
  <c r="N45" i="6"/>
  <c r="N23" i="6"/>
  <c r="N50" i="6"/>
  <c r="O18" i="6"/>
  <c r="N15" i="6"/>
  <c r="O8" i="6"/>
  <c r="P7" i="6" s="1"/>
  <c r="P19" i="6" s="1"/>
  <c r="O17" i="6"/>
  <c r="O11" i="6"/>
  <c r="O14" i="6"/>
  <c r="O10" i="6"/>
  <c r="O10" i="3"/>
  <c r="L7" i="1"/>
  <c r="I9" i="9" s="1"/>
  <c r="O10" i="4"/>
  <c r="N86" i="5"/>
  <c r="N90" i="5"/>
  <c r="N74" i="5"/>
  <c r="N78" i="5"/>
  <c r="N75" i="5"/>
  <c r="N87" i="5"/>
  <c r="N79" i="5"/>
  <c r="N91" i="5"/>
  <c r="N89" i="5"/>
  <c r="N77" i="5"/>
  <c r="N83" i="5"/>
  <c r="N82" i="5" s="1"/>
  <c r="O27" i="1" s="1"/>
  <c r="N71" i="5"/>
  <c r="N70" i="5" s="1"/>
  <c r="O25" i="1" s="1"/>
  <c r="M72" i="5"/>
  <c r="M84" i="5"/>
  <c r="N64" i="5"/>
  <c r="N76" i="5"/>
  <c r="N88" i="5"/>
  <c r="N63" i="5"/>
  <c r="N67" i="5"/>
  <c r="N66" i="5"/>
  <c r="N62" i="5"/>
  <c r="M48" i="5"/>
  <c r="M60" i="5"/>
  <c r="N41" i="5"/>
  <c r="N65" i="5"/>
  <c r="N47" i="5"/>
  <c r="N46" i="5" s="1"/>
  <c r="O21" i="1" s="1"/>
  <c r="N59" i="5"/>
  <c r="N58" i="5" s="1"/>
  <c r="O23" i="1" s="1"/>
  <c r="N39" i="5"/>
  <c r="N51" i="5"/>
  <c r="N55" i="5"/>
  <c r="N54" i="5"/>
  <c r="N50" i="5"/>
  <c r="N38" i="5"/>
  <c r="N52" i="5"/>
  <c r="N40" i="5"/>
  <c r="N53" i="5"/>
  <c r="N42" i="5"/>
  <c r="M36" i="5"/>
  <c r="N30" i="5"/>
  <c r="N35" i="5"/>
  <c r="N34" i="5" s="1"/>
  <c r="O19" i="1" s="1"/>
  <c r="N43" i="5"/>
  <c r="N15" i="5"/>
  <c r="O11" i="5"/>
  <c r="O18" i="5"/>
  <c r="O10" i="5"/>
  <c r="O17" i="5"/>
  <c r="O14" i="5"/>
  <c r="O15" i="5" s="1"/>
  <c r="O19" i="5"/>
  <c r="O16" i="5"/>
  <c r="P18" i="5"/>
  <c r="P16" i="5"/>
  <c r="P19" i="5"/>
  <c r="P14" i="5"/>
  <c r="P17" i="5"/>
  <c r="P11" i="5"/>
  <c r="P8" i="5"/>
  <c r="Q7" i="5" s="1"/>
  <c r="P10" i="5"/>
  <c r="N36" i="1" l="1"/>
  <c r="O39" i="1"/>
  <c r="O36" i="1" s="1"/>
  <c r="M63" i="1"/>
  <c r="N44" i="1"/>
  <c r="O243" i="6"/>
  <c r="O29" i="1"/>
  <c r="L16" i="9" s="1"/>
  <c r="O252" i="6"/>
  <c r="O228" i="6"/>
  <c r="O256" i="6"/>
  <c r="O220" i="6"/>
  <c r="O208" i="6"/>
  <c r="O196" i="6"/>
  <c r="O184" i="6"/>
  <c r="O240" i="6"/>
  <c r="O216" i="6"/>
  <c r="O204" i="6"/>
  <c r="O232" i="6"/>
  <c r="O192" i="6"/>
  <c r="O244" i="6"/>
  <c r="O180" i="6"/>
  <c r="O227" i="6"/>
  <c r="O179" i="6"/>
  <c r="O215" i="6"/>
  <c r="O251" i="6"/>
  <c r="O255" i="6"/>
  <c r="O183" i="6"/>
  <c r="O195" i="6"/>
  <c r="O231" i="6"/>
  <c r="O219" i="6"/>
  <c r="O191" i="6"/>
  <c r="O239" i="6"/>
  <c r="O203" i="6"/>
  <c r="M235" i="6"/>
  <c r="N59" i="1" s="1"/>
  <c r="P194" i="6"/>
  <c r="P182" i="6"/>
  <c r="P254" i="6"/>
  <c r="P230" i="6"/>
  <c r="P242" i="6"/>
  <c r="P218" i="6"/>
  <c r="P206" i="6"/>
  <c r="N201" i="6"/>
  <c r="N199" i="6" s="1"/>
  <c r="O53" i="1" s="1"/>
  <c r="N249" i="6"/>
  <c r="N247" i="6" s="1"/>
  <c r="O61" i="1" s="1"/>
  <c r="N225" i="6"/>
  <c r="N223" i="6" s="1"/>
  <c r="O57" i="1" s="1"/>
  <c r="N237" i="6"/>
  <c r="N235" i="6" s="1"/>
  <c r="O59" i="1" s="1"/>
  <c r="N189" i="6"/>
  <c r="N177" i="6"/>
  <c r="N175" i="6" s="1"/>
  <c r="O49" i="1" s="1"/>
  <c r="N213" i="6"/>
  <c r="O241" i="6"/>
  <c r="O217" i="6"/>
  <c r="O205" i="6"/>
  <c r="O193" i="6"/>
  <c r="O181" i="6"/>
  <c r="O229" i="6"/>
  <c r="O253" i="6"/>
  <c r="M175" i="6"/>
  <c r="N49" i="1" s="1"/>
  <c r="O207" i="6"/>
  <c r="O176" i="6"/>
  <c r="O248" i="6"/>
  <c r="O224" i="6"/>
  <c r="O188" i="6"/>
  <c r="O236" i="6"/>
  <c r="O212" i="6"/>
  <c r="O200" i="6"/>
  <c r="P143" i="6"/>
  <c r="P131" i="6"/>
  <c r="P155" i="6"/>
  <c r="N126" i="6"/>
  <c r="N124" i="6" s="1"/>
  <c r="O45" i="1" s="1"/>
  <c r="N138" i="6"/>
  <c r="N150" i="6"/>
  <c r="O157" i="6"/>
  <c r="O145" i="6"/>
  <c r="O153" i="6"/>
  <c r="O141" i="6"/>
  <c r="O133" i="6"/>
  <c r="O129" i="6"/>
  <c r="O140" i="6"/>
  <c r="O144" i="6"/>
  <c r="O156" i="6"/>
  <c r="O152" i="6"/>
  <c r="O128" i="6"/>
  <c r="O132" i="6"/>
  <c r="O130" i="6"/>
  <c r="O154" i="6"/>
  <c r="O142" i="6"/>
  <c r="O137" i="6"/>
  <c r="O125" i="6"/>
  <c r="O149" i="6"/>
  <c r="O85" i="6"/>
  <c r="N67" i="6"/>
  <c r="N103" i="6"/>
  <c r="N79" i="6"/>
  <c r="N91" i="6"/>
  <c r="O90" i="6"/>
  <c r="O102" i="6"/>
  <c r="O101" i="6" s="1"/>
  <c r="P42" i="1" s="1"/>
  <c r="O78" i="6"/>
  <c r="O66" i="6"/>
  <c r="O83" i="6"/>
  <c r="O107" i="6"/>
  <c r="O95" i="6"/>
  <c r="O71" i="6"/>
  <c r="O105" i="6"/>
  <c r="O109" i="6"/>
  <c r="O93" i="6"/>
  <c r="O97" i="6"/>
  <c r="O81" i="6"/>
  <c r="O69" i="6"/>
  <c r="O110" i="6"/>
  <c r="O98" i="6"/>
  <c r="O82" i="6"/>
  <c r="O74" i="6"/>
  <c r="O70" i="6"/>
  <c r="O106" i="6"/>
  <c r="O94" i="6"/>
  <c r="O86" i="6"/>
  <c r="P108" i="6"/>
  <c r="P96" i="6"/>
  <c r="P72" i="6"/>
  <c r="P84" i="6"/>
  <c r="O73" i="6"/>
  <c r="O65" i="6" s="1"/>
  <c r="O57" i="6"/>
  <c r="O61" i="6"/>
  <c r="O62" i="6"/>
  <c r="O58" i="6"/>
  <c r="N43" i="6"/>
  <c r="N55" i="6"/>
  <c r="P48" i="6"/>
  <c r="P60" i="6"/>
  <c r="O47" i="6"/>
  <c r="O59" i="6"/>
  <c r="P18" i="6"/>
  <c r="O42" i="6"/>
  <c r="O41" i="6" s="1"/>
  <c r="P37" i="1" s="1"/>
  <c r="O54" i="6"/>
  <c r="O53" i="6" s="1"/>
  <c r="P38" i="1" s="1"/>
  <c r="P10" i="6"/>
  <c r="P17" i="6"/>
  <c r="P14" i="6"/>
  <c r="P16" i="6"/>
  <c r="P8" i="6"/>
  <c r="Q7" i="6" s="1"/>
  <c r="Q11" i="6" s="1"/>
  <c r="P11" i="6"/>
  <c r="O45" i="6"/>
  <c r="O15" i="6"/>
  <c r="O50" i="6"/>
  <c r="O46" i="6"/>
  <c r="O23" i="6"/>
  <c r="O49" i="6"/>
  <c r="L8" i="1"/>
  <c r="I10" i="9" s="1"/>
  <c r="L10" i="1"/>
  <c r="L11" i="1"/>
  <c r="I13" i="9" s="1"/>
  <c r="O78" i="5"/>
  <c r="P78" i="5" s="1"/>
  <c r="O90" i="5"/>
  <c r="O74" i="5"/>
  <c r="O86" i="5"/>
  <c r="O84" i="5"/>
  <c r="O72" i="5"/>
  <c r="O83" i="5"/>
  <c r="O82" i="5" s="1"/>
  <c r="P27" i="1" s="1"/>
  <c r="O71" i="5"/>
  <c r="O70" i="5" s="1"/>
  <c r="P25" i="1" s="1"/>
  <c r="P65" i="5"/>
  <c r="P89" i="5"/>
  <c r="P77" i="5"/>
  <c r="O64" i="5"/>
  <c r="P64" i="5" s="1"/>
  <c r="O76" i="5"/>
  <c r="P76" i="5" s="1"/>
  <c r="O88" i="5"/>
  <c r="P88" i="5" s="1"/>
  <c r="O79" i="5"/>
  <c r="P79" i="5" s="1"/>
  <c r="O91" i="5"/>
  <c r="P91" i="5" s="1"/>
  <c r="O75" i="5"/>
  <c r="P75" i="5" s="1"/>
  <c r="O87" i="5"/>
  <c r="P87" i="5" s="1"/>
  <c r="P90" i="5"/>
  <c r="P86" i="5"/>
  <c r="P74" i="5"/>
  <c r="N84" i="5"/>
  <c r="N72" i="5"/>
  <c r="P83" i="5"/>
  <c r="P82" i="5" s="1"/>
  <c r="Q27" i="1" s="1"/>
  <c r="P71" i="5"/>
  <c r="P70" i="5" s="1"/>
  <c r="Q25" i="1" s="1"/>
  <c r="O65" i="5"/>
  <c r="O89" i="5"/>
  <c r="O77" i="5"/>
  <c r="O62" i="5"/>
  <c r="O66" i="5"/>
  <c r="P66" i="5" s="1"/>
  <c r="O67" i="5"/>
  <c r="O63" i="5"/>
  <c r="O48" i="5"/>
  <c r="O60" i="5"/>
  <c r="O47" i="5"/>
  <c r="O46" i="5" s="1"/>
  <c r="P21" i="1" s="1"/>
  <c r="O59" i="5"/>
  <c r="O58" i="5" s="1"/>
  <c r="P23" i="1" s="1"/>
  <c r="P47" i="5"/>
  <c r="P46" i="5" s="1"/>
  <c r="Q21" i="1" s="1"/>
  <c r="P59" i="5"/>
  <c r="P58" i="5" s="1"/>
  <c r="Q23" i="1" s="1"/>
  <c r="P62" i="5"/>
  <c r="N48" i="5"/>
  <c r="N60" i="5"/>
  <c r="P50" i="5"/>
  <c r="P38" i="5"/>
  <c r="O50" i="5"/>
  <c r="O38" i="5"/>
  <c r="O54" i="5"/>
  <c r="P54" i="5" s="1"/>
  <c r="P53" i="5"/>
  <c r="P41" i="5"/>
  <c r="O53" i="5"/>
  <c r="O41" i="5"/>
  <c r="O55" i="5"/>
  <c r="P55" i="5" s="1"/>
  <c r="O51" i="5"/>
  <c r="P51" i="5" s="1"/>
  <c r="O39" i="5"/>
  <c r="P39" i="5" s="1"/>
  <c r="O52" i="5"/>
  <c r="P52" i="5" s="1"/>
  <c r="O40" i="5"/>
  <c r="P40" i="5" s="1"/>
  <c r="O35" i="5"/>
  <c r="O34" i="5" s="1"/>
  <c r="P19" i="1" s="1"/>
  <c r="P35" i="5"/>
  <c r="P34" i="5" s="1"/>
  <c r="Q19" i="1" s="1"/>
  <c r="N36" i="5"/>
  <c r="O42" i="5"/>
  <c r="P42" i="5"/>
  <c r="O36" i="5"/>
  <c r="O43" i="5"/>
  <c r="P43" i="5" s="1"/>
  <c r="O30" i="5"/>
  <c r="Q18" i="5"/>
  <c r="Q16" i="5"/>
  <c r="Q19" i="5"/>
  <c r="Q14" i="5"/>
  <c r="Q17" i="5"/>
  <c r="P15" i="5"/>
  <c r="P30" i="5"/>
  <c r="Q11" i="5"/>
  <c r="Q8" i="5"/>
  <c r="R7" i="5" s="1"/>
  <c r="Q10" i="5"/>
  <c r="O77" i="6" l="1"/>
  <c r="P40" i="1" s="1"/>
  <c r="I12" i="9"/>
  <c r="O89" i="6"/>
  <c r="P41" i="1" s="1"/>
  <c r="P39" i="1"/>
  <c r="M65" i="1"/>
  <c r="J17" i="9"/>
  <c r="N63" i="1"/>
  <c r="P244" i="6"/>
  <c r="Q29" i="1"/>
  <c r="N16" i="9" s="1"/>
  <c r="P29" i="1"/>
  <c r="M16" i="9" s="1"/>
  <c r="N211" i="6"/>
  <c r="O55" i="1" s="1"/>
  <c r="O249" i="6"/>
  <c r="O247" i="6" s="1"/>
  <c r="P61" i="1" s="1"/>
  <c r="O225" i="6"/>
  <c r="O223" i="6" s="1"/>
  <c r="P57" i="1" s="1"/>
  <c r="O177" i="6"/>
  <c r="O237" i="6"/>
  <c r="O235" i="6" s="1"/>
  <c r="P59" i="1" s="1"/>
  <c r="O213" i="6"/>
  <c r="O211" i="6" s="1"/>
  <c r="P55" i="1" s="1"/>
  <c r="O201" i="6"/>
  <c r="O199" i="6" s="1"/>
  <c r="P53" i="1" s="1"/>
  <c r="O189" i="6"/>
  <c r="O187" i="6" s="1"/>
  <c r="P51" i="1" s="1"/>
  <c r="P241" i="6"/>
  <c r="P217" i="6"/>
  <c r="P205" i="6"/>
  <c r="P193" i="6"/>
  <c r="P181" i="6"/>
  <c r="P253" i="6"/>
  <c r="P229" i="6"/>
  <c r="N187" i="6"/>
  <c r="O51" i="1" s="1"/>
  <c r="P133" i="6"/>
  <c r="P180" i="6"/>
  <c r="P204" i="6"/>
  <c r="P216" i="6"/>
  <c r="P256" i="6"/>
  <c r="P192" i="6"/>
  <c r="P184" i="6"/>
  <c r="P196" i="6"/>
  <c r="P220" i="6"/>
  <c r="P232" i="6"/>
  <c r="P252" i="6"/>
  <c r="P240" i="6"/>
  <c r="P228" i="6"/>
  <c r="P208" i="6"/>
  <c r="P176" i="6"/>
  <c r="P248" i="6"/>
  <c r="P224" i="6"/>
  <c r="P236" i="6"/>
  <c r="P212" i="6"/>
  <c r="P200" i="6"/>
  <c r="P188" i="6"/>
  <c r="P219" i="6"/>
  <c r="P207" i="6"/>
  <c r="P195" i="6"/>
  <c r="P179" i="6"/>
  <c r="P255" i="6"/>
  <c r="P251" i="6"/>
  <c r="P227" i="6"/>
  <c r="P183" i="6"/>
  <c r="P231" i="6"/>
  <c r="P191" i="6"/>
  <c r="P239" i="6"/>
  <c r="P243" i="6"/>
  <c r="P215" i="6"/>
  <c r="P203" i="6"/>
  <c r="O126" i="6"/>
  <c r="O124" i="6" s="1"/>
  <c r="P45" i="1" s="1"/>
  <c r="O150" i="6"/>
  <c r="O148" i="6" s="1"/>
  <c r="P47" i="1" s="1"/>
  <c r="O138" i="6"/>
  <c r="O136" i="6" s="1"/>
  <c r="P46" i="1" s="1"/>
  <c r="N148" i="6"/>
  <c r="O47" i="1" s="1"/>
  <c r="P129" i="6"/>
  <c r="P153" i="6"/>
  <c r="P145" i="6"/>
  <c r="P157" i="6"/>
  <c r="P141" i="6"/>
  <c r="P154" i="6"/>
  <c r="P142" i="6"/>
  <c r="P130" i="6"/>
  <c r="N136" i="6"/>
  <c r="O46" i="1" s="1"/>
  <c r="P156" i="6"/>
  <c r="P144" i="6"/>
  <c r="P128" i="6"/>
  <c r="P152" i="6"/>
  <c r="P132" i="6"/>
  <c r="P140" i="6"/>
  <c r="P125" i="6"/>
  <c r="P149" i="6"/>
  <c r="P137" i="6"/>
  <c r="Q16" i="6"/>
  <c r="Q10" i="6"/>
  <c r="P90" i="6"/>
  <c r="P66" i="6"/>
  <c r="P102" i="6"/>
  <c r="P101" i="6" s="1"/>
  <c r="Q42" i="1" s="1"/>
  <c r="P78" i="6"/>
  <c r="P70" i="6"/>
  <c r="P110" i="6"/>
  <c r="P86" i="6"/>
  <c r="P98" i="6"/>
  <c r="P106" i="6"/>
  <c r="P94" i="6"/>
  <c r="P82" i="6"/>
  <c r="P74" i="6"/>
  <c r="P107" i="6"/>
  <c r="P95" i="6"/>
  <c r="P71" i="6"/>
  <c r="P83" i="6"/>
  <c r="O79" i="6"/>
  <c r="O67" i="6"/>
  <c r="O103" i="6"/>
  <c r="O91" i="6"/>
  <c r="P109" i="6"/>
  <c r="P105" i="6"/>
  <c r="P97" i="6"/>
  <c r="P93" i="6"/>
  <c r="P73" i="6"/>
  <c r="P65" i="6" s="1"/>
  <c r="P81" i="6"/>
  <c r="P69" i="6"/>
  <c r="P85" i="6"/>
  <c r="P49" i="6"/>
  <c r="P61" i="6"/>
  <c r="P57" i="6"/>
  <c r="P62" i="6"/>
  <c r="P58" i="6"/>
  <c r="P42" i="6"/>
  <c r="P41" i="6" s="1"/>
  <c r="Q37" i="1" s="1"/>
  <c r="P54" i="6"/>
  <c r="P53" i="6" s="1"/>
  <c r="Q38" i="1" s="1"/>
  <c r="O43" i="6"/>
  <c r="O55" i="6"/>
  <c r="P47" i="6"/>
  <c r="P59" i="6"/>
  <c r="P46" i="6"/>
  <c r="P23" i="6"/>
  <c r="Q17" i="6"/>
  <c r="P50" i="6"/>
  <c r="P15" i="6"/>
  <c r="P45" i="6"/>
  <c r="Q18" i="6"/>
  <c r="Q19" i="6"/>
  <c r="Q14" i="6"/>
  <c r="Q8" i="6"/>
  <c r="R7" i="6" s="1"/>
  <c r="R11" i="6" s="1"/>
  <c r="P10" i="3"/>
  <c r="M7" i="1"/>
  <c r="J9" i="9" s="1"/>
  <c r="P10" i="4"/>
  <c r="Q83" i="5"/>
  <c r="Q82" i="5" s="1"/>
  <c r="R27" i="1" s="1"/>
  <c r="Q71" i="5"/>
  <c r="Q70" i="5" s="1"/>
  <c r="R25" i="1" s="1"/>
  <c r="Q62" i="5"/>
  <c r="Q74" i="5"/>
  <c r="Q86" i="5"/>
  <c r="Q90" i="5"/>
  <c r="P84" i="5"/>
  <c r="P72" i="5"/>
  <c r="Q78" i="5"/>
  <c r="Q64" i="5"/>
  <c r="Q88" i="5"/>
  <c r="Q76" i="5"/>
  <c r="Q91" i="5"/>
  <c r="Q75" i="5"/>
  <c r="Q87" i="5"/>
  <c r="Q79" i="5"/>
  <c r="Q65" i="5"/>
  <c r="Q89" i="5"/>
  <c r="Q77" i="5"/>
  <c r="P63" i="5"/>
  <c r="P67" i="5"/>
  <c r="Q67" i="5" s="1"/>
  <c r="P48" i="5"/>
  <c r="P60" i="5"/>
  <c r="Q63" i="5"/>
  <c r="Q66" i="5"/>
  <c r="Q47" i="5"/>
  <c r="Q46" i="5" s="1"/>
  <c r="R21" i="1" s="1"/>
  <c r="Q59" i="5"/>
  <c r="Q58" i="5" s="1"/>
  <c r="R23" i="1" s="1"/>
  <c r="Q41" i="5"/>
  <c r="Q53" i="5"/>
  <c r="Q50" i="5"/>
  <c r="Q38" i="5"/>
  <c r="Q54" i="5"/>
  <c r="Q40" i="5"/>
  <c r="Q52" i="5"/>
  <c r="Q55" i="5"/>
  <c r="Q51" i="5"/>
  <c r="Q39" i="5"/>
  <c r="Q42" i="5"/>
  <c r="Q35" i="5"/>
  <c r="Q34" i="5" s="1"/>
  <c r="R19" i="1" s="1"/>
  <c r="P36" i="5"/>
  <c r="Q43" i="5"/>
  <c r="Q15" i="5"/>
  <c r="R18" i="5"/>
  <c r="R16" i="5"/>
  <c r="R14" i="5"/>
  <c r="R17" i="5"/>
  <c r="R19" i="5"/>
  <c r="Q30" i="5"/>
  <c r="R11" i="5"/>
  <c r="R8" i="5"/>
  <c r="R10" i="5"/>
  <c r="P89" i="6" l="1"/>
  <c r="Q41" i="1" s="1"/>
  <c r="P77" i="6"/>
  <c r="Q40" i="1" s="1"/>
  <c r="P36" i="1"/>
  <c r="Q39" i="1"/>
  <c r="N65" i="1"/>
  <c r="K17" i="9"/>
  <c r="M112" i="1"/>
  <c r="J19" i="9"/>
  <c r="O44" i="1"/>
  <c r="O63" i="1" s="1"/>
  <c r="P44" i="1"/>
  <c r="Q231" i="6"/>
  <c r="Q183" i="6"/>
  <c r="Q207" i="6"/>
  <c r="R29" i="1"/>
  <c r="O16" i="9" s="1"/>
  <c r="Q256" i="6"/>
  <c r="Q220" i="6"/>
  <c r="Q208" i="6"/>
  <c r="Q196" i="6"/>
  <c r="Q184" i="6"/>
  <c r="Q240" i="6"/>
  <c r="Q216" i="6"/>
  <c r="Q204" i="6"/>
  <c r="Q232" i="6"/>
  <c r="Q192" i="6"/>
  <c r="Q252" i="6"/>
  <c r="Q228" i="6"/>
  <c r="Q180" i="6"/>
  <c r="Q244" i="6"/>
  <c r="Q248" i="6"/>
  <c r="Q224" i="6"/>
  <c r="Q236" i="6"/>
  <c r="Q212" i="6"/>
  <c r="Q200" i="6"/>
  <c r="Q188" i="6"/>
  <c r="Q176" i="6"/>
  <c r="Q45" i="6"/>
  <c r="Q179" i="6"/>
  <c r="Q251" i="6"/>
  <c r="Q227" i="6"/>
  <c r="Q239" i="6"/>
  <c r="Q215" i="6"/>
  <c r="Q203" i="6"/>
  <c r="Q191" i="6"/>
  <c r="Q243" i="6"/>
  <c r="Q255" i="6"/>
  <c r="Q181" i="6"/>
  <c r="Q217" i="6"/>
  <c r="Q253" i="6"/>
  <c r="Q205" i="6"/>
  <c r="Q193" i="6"/>
  <c r="Q229" i="6"/>
  <c r="Q241" i="6"/>
  <c r="Q219" i="6"/>
  <c r="O175" i="6"/>
  <c r="P49" i="1" s="1"/>
  <c r="Q182" i="6"/>
  <c r="Q254" i="6"/>
  <c r="Q230" i="6"/>
  <c r="Q194" i="6"/>
  <c r="Q218" i="6"/>
  <c r="Q206" i="6"/>
  <c r="Q242" i="6"/>
  <c r="P237" i="6"/>
  <c r="P235" i="6" s="1"/>
  <c r="Q59" i="1" s="1"/>
  <c r="P213" i="6"/>
  <c r="P201" i="6"/>
  <c r="P199" i="6" s="1"/>
  <c r="Q53" i="1" s="1"/>
  <c r="P189" i="6"/>
  <c r="P187" i="6" s="1"/>
  <c r="Q51" i="1" s="1"/>
  <c r="P249" i="6"/>
  <c r="P247" i="6" s="1"/>
  <c r="Q61" i="1" s="1"/>
  <c r="P225" i="6"/>
  <c r="P223" i="6" s="1"/>
  <c r="Q57" i="1" s="1"/>
  <c r="P177" i="6"/>
  <c r="P175" i="6" s="1"/>
  <c r="Q49" i="1" s="1"/>
  <c r="Q195" i="6"/>
  <c r="Q102" i="6"/>
  <c r="Q101" i="6" s="1"/>
  <c r="R42" i="1" s="1"/>
  <c r="Q125" i="6"/>
  <c r="Q137" i="6"/>
  <c r="Q149" i="6"/>
  <c r="Q81" i="6"/>
  <c r="Q140" i="6"/>
  <c r="Q128" i="6"/>
  <c r="Q152" i="6"/>
  <c r="Q132" i="6"/>
  <c r="Q144" i="6"/>
  <c r="Q157" i="6"/>
  <c r="Q129" i="6"/>
  <c r="Q145" i="6"/>
  <c r="Q153" i="6"/>
  <c r="Q141" i="6"/>
  <c r="Q133" i="6"/>
  <c r="Q131" i="6"/>
  <c r="Q155" i="6"/>
  <c r="Q143" i="6"/>
  <c r="Q156" i="6"/>
  <c r="Q130" i="6"/>
  <c r="Q154" i="6"/>
  <c r="Q142" i="6"/>
  <c r="P150" i="6"/>
  <c r="P148" i="6" s="1"/>
  <c r="Q47" i="1" s="1"/>
  <c r="P138" i="6"/>
  <c r="P136" i="6" s="1"/>
  <c r="Q46" i="1" s="1"/>
  <c r="P126" i="6"/>
  <c r="P124" i="6" s="1"/>
  <c r="Q45" i="1" s="1"/>
  <c r="Q93" i="6"/>
  <c r="Q57" i="6"/>
  <c r="Q105" i="6"/>
  <c r="Q69" i="6"/>
  <c r="Q42" i="6"/>
  <c r="Q41" i="6" s="1"/>
  <c r="R37" i="1" s="1"/>
  <c r="Q23" i="6"/>
  <c r="Q90" i="6"/>
  <c r="Q66" i="6"/>
  <c r="Q78" i="6"/>
  <c r="Q54" i="6"/>
  <c r="Q53" i="6" s="1"/>
  <c r="R38" i="1" s="1"/>
  <c r="Q71" i="6"/>
  <c r="Q107" i="6"/>
  <c r="Q95" i="6"/>
  <c r="Q83" i="6"/>
  <c r="Q109" i="6"/>
  <c r="Q61" i="6"/>
  <c r="Q97" i="6"/>
  <c r="Q84" i="6"/>
  <c r="Q108" i="6"/>
  <c r="Q96" i="6"/>
  <c r="Q72" i="6"/>
  <c r="Q73" i="6"/>
  <c r="Q65" i="6" s="1"/>
  <c r="P79" i="6"/>
  <c r="P103" i="6"/>
  <c r="P67" i="6"/>
  <c r="P91" i="6"/>
  <c r="Q110" i="6"/>
  <c r="Q98" i="6"/>
  <c r="Q82" i="6"/>
  <c r="Q74" i="6"/>
  <c r="Q70" i="6"/>
  <c r="Q106" i="6"/>
  <c r="Q94" i="6"/>
  <c r="Q86" i="6"/>
  <c r="Q85" i="6"/>
  <c r="Q48" i="6"/>
  <c r="Q60" i="6"/>
  <c r="Q47" i="6"/>
  <c r="Q59" i="6"/>
  <c r="P43" i="6"/>
  <c r="P55" i="6"/>
  <c r="Q46" i="6"/>
  <c r="Q62" i="6"/>
  <c r="Q58" i="6"/>
  <c r="Q15" i="6"/>
  <c r="R19" i="6"/>
  <c r="R16" i="6"/>
  <c r="R14" i="6"/>
  <c r="Q50" i="6"/>
  <c r="R17" i="6"/>
  <c r="Q49" i="6"/>
  <c r="R18" i="6"/>
  <c r="R10" i="6"/>
  <c r="R8" i="6"/>
  <c r="M10" i="1"/>
  <c r="M11" i="1"/>
  <c r="J13" i="9" s="1"/>
  <c r="M8" i="1"/>
  <c r="J10" i="9" s="1"/>
  <c r="R90" i="5"/>
  <c r="S90" i="5" s="1"/>
  <c r="R74" i="5"/>
  <c r="S74" i="5" s="1"/>
  <c r="R86" i="5"/>
  <c r="S86" i="5" s="1"/>
  <c r="R78" i="5"/>
  <c r="S78" i="5" s="1"/>
  <c r="R65" i="5"/>
  <c r="S65" i="5" s="1"/>
  <c r="R89" i="5"/>
  <c r="S89" i="5" s="1"/>
  <c r="R77" i="5"/>
  <c r="S77" i="5" s="1"/>
  <c r="R63" i="5"/>
  <c r="S63" i="5" s="1"/>
  <c r="R75" i="5"/>
  <c r="S75" i="5" s="1"/>
  <c r="R87" i="5"/>
  <c r="S87" i="5" s="1"/>
  <c r="R91" i="5"/>
  <c r="S91" i="5" s="1"/>
  <c r="R83" i="5"/>
  <c r="R82" i="5" s="1"/>
  <c r="S27" i="1" s="1"/>
  <c r="R71" i="5"/>
  <c r="R70" i="5" s="1"/>
  <c r="S25" i="1" s="1"/>
  <c r="R64" i="5"/>
  <c r="S64" i="5" s="1"/>
  <c r="R88" i="5"/>
  <c r="S88" i="5" s="1"/>
  <c r="R76" i="5"/>
  <c r="S76" i="5" s="1"/>
  <c r="Q84" i="5"/>
  <c r="Q72" i="5"/>
  <c r="R79" i="5"/>
  <c r="S79" i="5" s="1"/>
  <c r="R67" i="5"/>
  <c r="S67" i="5" s="1"/>
  <c r="Q48" i="5"/>
  <c r="Q60" i="5"/>
  <c r="R47" i="5"/>
  <c r="R46" i="5" s="1"/>
  <c r="S21" i="1" s="1"/>
  <c r="R59" i="5"/>
  <c r="R58" i="5" s="1"/>
  <c r="S23" i="1" s="1"/>
  <c r="R66" i="5"/>
  <c r="S66" i="5" s="1"/>
  <c r="R62" i="5"/>
  <c r="S62" i="5" s="1"/>
  <c r="R51" i="5"/>
  <c r="S51" i="5" s="1"/>
  <c r="R39" i="5"/>
  <c r="S39" i="5" s="1"/>
  <c r="R55" i="5"/>
  <c r="S55" i="5" s="1"/>
  <c r="R52" i="5"/>
  <c r="S52" i="5" s="1"/>
  <c r="R40" i="5"/>
  <c r="S40" i="5" s="1"/>
  <c r="R53" i="5"/>
  <c r="S53" i="5" s="1"/>
  <c r="R41" i="5"/>
  <c r="S41" i="5" s="1"/>
  <c r="R54" i="5"/>
  <c r="S54" i="5" s="1"/>
  <c r="R50" i="5"/>
  <c r="S50" i="5" s="1"/>
  <c r="R38" i="5"/>
  <c r="S38" i="5" s="1"/>
  <c r="R43" i="5"/>
  <c r="S43" i="5" s="1"/>
  <c r="Q36" i="5"/>
  <c r="R42" i="5"/>
  <c r="S42" i="5" s="1"/>
  <c r="R35" i="5"/>
  <c r="R34" i="5" s="1"/>
  <c r="S19" i="1" s="1"/>
  <c r="R15" i="5"/>
  <c r="R30" i="5"/>
  <c r="J12" i="9" l="1"/>
  <c r="Q89" i="6"/>
  <c r="R41" i="1" s="1"/>
  <c r="Q77" i="6"/>
  <c r="R40" i="1" s="1"/>
  <c r="Q36" i="1"/>
  <c r="R39" i="1"/>
  <c r="O65" i="1"/>
  <c r="L17" i="9"/>
  <c r="M119" i="1"/>
  <c r="J23" i="9"/>
  <c r="N112" i="1"/>
  <c r="K19" i="9"/>
  <c r="P63" i="1"/>
  <c r="Q44" i="1"/>
  <c r="R232" i="6"/>
  <c r="S232" i="6" s="1"/>
  <c r="S29" i="1"/>
  <c r="P16" i="9" s="1"/>
  <c r="R230" i="6"/>
  <c r="S230" i="6" s="1"/>
  <c r="R218" i="6"/>
  <c r="S218" i="6" s="1"/>
  <c r="R242" i="6"/>
  <c r="S242" i="6" s="1"/>
  <c r="R182" i="6"/>
  <c r="S182" i="6" s="1"/>
  <c r="R206" i="6"/>
  <c r="S206" i="6" s="1"/>
  <c r="R194" i="6"/>
  <c r="S194" i="6" s="1"/>
  <c r="R254" i="6"/>
  <c r="S254" i="6" s="1"/>
  <c r="R248" i="6"/>
  <c r="R224" i="6"/>
  <c r="R236" i="6"/>
  <c r="R212" i="6"/>
  <c r="R200" i="6"/>
  <c r="R188" i="6"/>
  <c r="R176" i="6"/>
  <c r="R220" i="6"/>
  <c r="S220" i="6" s="1"/>
  <c r="R251" i="6"/>
  <c r="S251" i="6" s="1"/>
  <c r="R227" i="6"/>
  <c r="S227" i="6" s="1"/>
  <c r="R195" i="6"/>
  <c r="S195" i="6" s="1"/>
  <c r="R255" i="6"/>
  <c r="S255" i="6" s="1"/>
  <c r="R183" i="6"/>
  <c r="S183" i="6" s="1"/>
  <c r="R231" i="6"/>
  <c r="S231" i="6" s="1"/>
  <c r="R239" i="6"/>
  <c r="S239" i="6" s="1"/>
  <c r="R215" i="6"/>
  <c r="S215" i="6" s="1"/>
  <c r="R203" i="6"/>
  <c r="S203" i="6" s="1"/>
  <c r="R243" i="6"/>
  <c r="S243" i="6" s="1"/>
  <c r="R191" i="6"/>
  <c r="S191" i="6" s="1"/>
  <c r="R219" i="6"/>
  <c r="S219" i="6" s="1"/>
  <c r="R207" i="6"/>
  <c r="S207" i="6" s="1"/>
  <c r="R179" i="6"/>
  <c r="S179" i="6" s="1"/>
  <c r="R205" i="6"/>
  <c r="S205" i="6" s="1"/>
  <c r="R193" i="6"/>
  <c r="S193" i="6" s="1"/>
  <c r="R181" i="6"/>
  <c r="S181" i="6" s="1"/>
  <c r="R253" i="6"/>
  <c r="S253" i="6" s="1"/>
  <c r="R229" i="6"/>
  <c r="S229" i="6" s="1"/>
  <c r="R241" i="6"/>
  <c r="S241" i="6" s="1"/>
  <c r="R217" i="6"/>
  <c r="S217" i="6" s="1"/>
  <c r="P211" i="6"/>
  <c r="Q55" i="1" s="1"/>
  <c r="Q237" i="6"/>
  <c r="Q235" i="6" s="1"/>
  <c r="R59" i="1" s="1"/>
  <c r="Q213" i="6"/>
  <c r="Q211" i="6" s="1"/>
  <c r="R55" i="1" s="1"/>
  <c r="Q201" i="6"/>
  <c r="Q199" i="6" s="1"/>
  <c r="R53" i="1" s="1"/>
  <c r="Q189" i="6"/>
  <c r="Q187" i="6" s="1"/>
  <c r="R51" i="1" s="1"/>
  <c r="Q225" i="6"/>
  <c r="Q223" i="6" s="1"/>
  <c r="R57" i="1" s="1"/>
  <c r="Q249" i="6"/>
  <c r="Q247" i="6" s="1"/>
  <c r="R61" i="1" s="1"/>
  <c r="Q177" i="6"/>
  <c r="Q175" i="6" s="1"/>
  <c r="R49" i="1" s="1"/>
  <c r="R240" i="6"/>
  <c r="S240" i="6" s="1"/>
  <c r="R216" i="6"/>
  <c r="S216" i="6" s="1"/>
  <c r="R204" i="6"/>
  <c r="S204" i="6" s="1"/>
  <c r="R192" i="6"/>
  <c r="S192" i="6" s="1"/>
  <c r="R180" i="6"/>
  <c r="S180" i="6" s="1"/>
  <c r="R228" i="6"/>
  <c r="S228" i="6" s="1"/>
  <c r="R252" i="6"/>
  <c r="S252" i="6" s="1"/>
  <c r="R208" i="6"/>
  <c r="S208" i="6" s="1"/>
  <c r="R184" i="6"/>
  <c r="S184" i="6" s="1"/>
  <c r="R196" i="6"/>
  <c r="S196" i="6" s="1"/>
  <c r="R244" i="6"/>
  <c r="S244" i="6" s="1"/>
  <c r="R256" i="6"/>
  <c r="S256" i="6" s="1"/>
  <c r="R153" i="6"/>
  <c r="S153" i="6" s="1"/>
  <c r="R141" i="6"/>
  <c r="S141" i="6" s="1"/>
  <c r="R129" i="6"/>
  <c r="S129" i="6" s="1"/>
  <c r="R133" i="6"/>
  <c r="S133" i="6" s="1"/>
  <c r="R145" i="6"/>
  <c r="S145" i="6" s="1"/>
  <c r="R144" i="6"/>
  <c r="S144" i="6" s="1"/>
  <c r="R128" i="6"/>
  <c r="S128" i="6" s="1"/>
  <c r="R132" i="6"/>
  <c r="S132" i="6" s="1"/>
  <c r="R152" i="6"/>
  <c r="S152" i="6" s="1"/>
  <c r="R140" i="6"/>
  <c r="S140" i="6" s="1"/>
  <c r="R156" i="6"/>
  <c r="S156" i="6" s="1"/>
  <c r="R155" i="6"/>
  <c r="S155" i="6" s="1"/>
  <c r="R131" i="6"/>
  <c r="S131" i="6" s="1"/>
  <c r="R143" i="6"/>
  <c r="S143" i="6" s="1"/>
  <c r="R149" i="6"/>
  <c r="R137" i="6"/>
  <c r="R125" i="6"/>
  <c r="Q126" i="6"/>
  <c r="Q124" i="6" s="1"/>
  <c r="R45" i="1" s="1"/>
  <c r="Q150" i="6"/>
  <c r="Q148" i="6" s="1"/>
  <c r="R47" i="1" s="1"/>
  <c r="Q138" i="6"/>
  <c r="Q136" i="6" s="1"/>
  <c r="R46" i="1" s="1"/>
  <c r="R154" i="6"/>
  <c r="S154" i="6" s="1"/>
  <c r="R142" i="6"/>
  <c r="S142" i="6" s="1"/>
  <c r="R130" i="6"/>
  <c r="S130" i="6" s="1"/>
  <c r="R157" i="6"/>
  <c r="S157" i="6" s="1"/>
  <c r="R78" i="6"/>
  <c r="R66" i="6"/>
  <c r="R90" i="6"/>
  <c r="R102" i="6"/>
  <c r="R101" i="6" s="1"/>
  <c r="S42" i="1" s="1"/>
  <c r="Q67" i="6"/>
  <c r="Q91" i="6"/>
  <c r="Q103" i="6"/>
  <c r="Q79" i="6"/>
  <c r="R73" i="6"/>
  <c r="R81" i="6"/>
  <c r="S81" i="6" s="1"/>
  <c r="R93" i="6"/>
  <c r="S93" i="6" s="1"/>
  <c r="R69" i="6"/>
  <c r="S69" i="6" s="1"/>
  <c r="R85" i="6"/>
  <c r="S85" i="6" s="1"/>
  <c r="R109" i="6"/>
  <c r="S109" i="6" s="1"/>
  <c r="R97" i="6"/>
  <c r="S97" i="6" s="1"/>
  <c r="R105" i="6"/>
  <c r="S105" i="6" s="1"/>
  <c r="R108" i="6"/>
  <c r="S108" i="6" s="1"/>
  <c r="R72" i="6"/>
  <c r="S72" i="6" s="1"/>
  <c r="R84" i="6"/>
  <c r="S84" i="6" s="1"/>
  <c r="R96" i="6"/>
  <c r="S96" i="6" s="1"/>
  <c r="R107" i="6"/>
  <c r="S107" i="6" s="1"/>
  <c r="R95" i="6"/>
  <c r="S95" i="6" s="1"/>
  <c r="R71" i="6"/>
  <c r="S71" i="6" s="1"/>
  <c r="R83" i="6"/>
  <c r="S83" i="6" s="1"/>
  <c r="R70" i="6"/>
  <c r="S70" i="6" s="1"/>
  <c r="R106" i="6"/>
  <c r="S106" i="6" s="1"/>
  <c r="R94" i="6"/>
  <c r="S94" i="6" s="1"/>
  <c r="R82" i="6"/>
  <c r="S82" i="6" s="1"/>
  <c r="R86" i="6"/>
  <c r="S86" i="6" s="1"/>
  <c r="R98" i="6"/>
  <c r="S98" i="6" s="1"/>
  <c r="R74" i="6"/>
  <c r="S74" i="6" s="1"/>
  <c r="R110" i="6"/>
  <c r="S110" i="6" s="1"/>
  <c r="R15" i="6"/>
  <c r="R45" i="6"/>
  <c r="S45" i="6" s="1"/>
  <c r="R57" i="6"/>
  <c r="S57" i="6" s="1"/>
  <c r="R61" i="6"/>
  <c r="S61" i="6" s="1"/>
  <c r="R48" i="6"/>
  <c r="S48" i="6" s="1"/>
  <c r="R60" i="6"/>
  <c r="S60" i="6" s="1"/>
  <c r="R42" i="6"/>
  <c r="R41" i="6" s="1"/>
  <c r="S37" i="1" s="1"/>
  <c r="R54" i="6"/>
  <c r="R53" i="6" s="1"/>
  <c r="S38" i="1" s="1"/>
  <c r="R46" i="6"/>
  <c r="S46" i="6" s="1"/>
  <c r="R58" i="6"/>
  <c r="S58" i="6" s="1"/>
  <c r="R62" i="6"/>
  <c r="S62" i="6" s="1"/>
  <c r="Q43" i="6"/>
  <c r="Q55" i="6"/>
  <c r="R47" i="6"/>
  <c r="S47" i="6" s="1"/>
  <c r="R59" i="6"/>
  <c r="S59" i="6" s="1"/>
  <c r="R50" i="6"/>
  <c r="S50" i="6" s="1"/>
  <c r="R23" i="6"/>
  <c r="R49" i="6"/>
  <c r="S49" i="6" s="1"/>
  <c r="N7" i="1"/>
  <c r="K9" i="9" s="1"/>
  <c r="Q10" i="3"/>
  <c r="Q10" i="4"/>
  <c r="F83" i="5"/>
  <c r="G83" i="5"/>
  <c r="G82" i="5" s="1"/>
  <c r="H27" i="1" s="1"/>
  <c r="H71" i="5"/>
  <c r="H70" i="5" s="1"/>
  <c r="I25" i="1" s="1"/>
  <c r="G71" i="5"/>
  <c r="G70" i="5" s="1"/>
  <c r="H25" i="1" s="1"/>
  <c r="F71" i="5"/>
  <c r="J71" i="5"/>
  <c r="J70" i="5" s="1"/>
  <c r="K25" i="1" s="1"/>
  <c r="H83" i="5"/>
  <c r="H82" i="5" s="1"/>
  <c r="I27" i="1" s="1"/>
  <c r="I83" i="5"/>
  <c r="I82" i="5" s="1"/>
  <c r="J27" i="1" s="1"/>
  <c r="K83" i="5"/>
  <c r="K82" i="5" s="1"/>
  <c r="L27" i="1" s="1"/>
  <c r="J83" i="5"/>
  <c r="J82" i="5" s="1"/>
  <c r="K27" i="1" s="1"/>
  <c r="I71" i="5"/>
  <c r="I70" i="5" s="1"/>
  <c r="J25" i="1" s="1"/>
  <c r="K71" i="5"/>
  <c r="K70" i="5" s="1"/>
  <c r="L25" i="1" s="1"/>
  <c r="R72" i="5"/>
  <c r="S72" i="5" s="1"/>
  <c r="R84" i="5"/>
  <c r="S84" i="5" s="1"/>
  <c r="R48" i="5"/>
  <c r="S48" i="5" s="1"/>
  <c r="R60" i="5"/>
  <c r="S60" i="5" s="1"/>
  <c r="F59" i="5"/>
  <c r="G59" i="5"/>
  <c r="G58" i="5" s="1"/>
  <c r="H23" i="1" s="1"/>
  <c r="H59" i="5"/>
  <c r="H58" i="5" s="1"/>
  <c r="I23" i="1" s="1"/>
  <c r="K59" i="5"/>
  <c r="K58" i="5" s="1"/>
  <c r="L23" i="1" s="1"/>
  <c r="J59" i="5"/>
  <c r="J58" i="5" s="1"/>
  <c r="K23" i="1" s="1"/>
  <c r="I59" i="5"/>
  <c r="I58" i="5" s="1"/>
  <c r="J23" i="1" s="1"/>
  <c r="F47" i="5"/>
  <c r="H47" i="5"/>
  <c r="H46" i="5" s="1"/>
  <c r="I21" i="1" s="1"/>
  <c r="G47" i="5"/>
  <c r="G46" i="5" s="1"/>
  <c r="H21" i="1" s="1"/>
  <c r="J47" i="5"/>
  <c r="J46" i="5" s="1"/>
  <c r="K21" i="1" s="1"/>
  <c r="I47" i="5"/>
  <c r="I46" i="5" s="1"/>
  <c r="J21" i="1" s="1"/>
  <c r="K47" i="5"/>
  <c r="K46" i="5" s="1"/>
  <c r="L21" i="1" s="1"/>
  <c r="H35" i="5"/>
  <c r="H34" i="5" s="1"/>
  <c r="I19" i="1" s="1"/>
  <c r="G35" i="5"/>
  <c r="G34" i="5" s="1"/>
  <c r="H19" i="1" s="1"/>
  <c r="F35" i="5"/>
  <c r="I35" i="5"/>
  <c r="I34" i="5" s="1"/>
  <c r="J19" i="1" s="1"/>
  <c r="J35" i="5"/>
  <c r="J34" i="5" s="1"/>
  <c r="K19" i="1" s="1"/>
  <c r="R36" i="5"/>
  <c r="S36" i="5" s="1"/>
  <c r="K35" i="5"/>
  <c r="K34" i="5" s="1"/>
  <c r="L19" i="1" s="1"/>
  <c r="R36" i="1" l="1"/>
  <c r="R77" i="6"/>
  <c r="S40" i="1" s="1"/>
  <c r="R89" i="6"/>
  <c r="S41" i="1" s="1"/>
  <c r="S73" i="6"/>
  <c r="R65" i="6"/>
  <c r="S39" i="1" s="1"/>
  <c r="P65" i="1"/>
  <c r="M17" i="9"/>
  <c r="N119" i="1"/>
  <c r="K23" i="9"/>
  <c r="O112" i="1"/>
  <c r="L19" i="9"/>
  <c r="Q63" i="1"/>
  <c r="R44" i="1"/>
  <c r="L29" i="1"/>
  <c r="H29" i="1"/>
  <c r="E16" i="9" s="1"/>
  <c r="I29" i="1"/>
  <c r="F16" i="9" s="1"/>
  <c r="J29" i="1"/>
  <c r="G16" i="9" s="1"/>
  <c r="K29" i="1"/>
  <c r="F248" i="6"/>
  <c r="F212" i="6"/>
  <c r="G188" i="6"/>
  <c r="F224" i="6"/>
  <c r="F176" i="6"/>
  <c r="G224" i="6"/>
  <c r="F200" i="6"/>
  <c r="H200" i="6"/>
  <c r="G212" i="6"/>
  <c r="F236" i="6"/>
  <c r="H224" i="6"/>
  <c r="G176" i="6"/>
  <c r="H236" i="6"/>
  <c r="G200" i="6"/>
  <c r="I224" i="6"/>
  <c r="H212" i="6"/>
  <c r="H248" i="6"/>
  <c r="G236" i="6"/>
  <c r="G248" i="6"/>
  <c r="F188" i="6"/>
  <c r="I188" i="6"/>
  <c r="I212" i="6"/>
  <c r="I236" i="6"/>
  <c r="H176" i="6"/>
  <c r="H188" i="6"/>
  <c r="I200" i="6"/>
  <c r="I176" i="6"/>
  <c r="I248" i="6"/>
  <c r="R237" i="6"/>
  <c r="R225" i="6"/>
  <c r="R201" i="6"/>
  <c r="R189" i="6"/>
  <c r="R249" i="6"/>
  <c r="R213" i="6"/>
  <c r="R177" i="6"/>
  <c r="G42" i="6"/>
  <c r="G41" i="6" s="1"/>
  <c r="H37" i="1" s="1"/>
  <c r="G149" i="6"/>
  <c r="G148" i="6" s="1"/>
  <c r="H47" i="1" s="1"/>
  <c r="F149" i="6"/>
  <c r="G137" i="6"/>
  <c r="G125" i="6"/>
  <c r="G124" i="6" s="1"/>
  <c r="H45" i="1" s="1"/>
  <c r="F137" i="6"/>
  <c r="F125" i="6"/>
  <c r="I137" i="6"/>
  <c r="H125" i="6"/>
  <c r="H137" i="6"/>
  <c r="H136" i="6" s="1"/>
  <c r="I46" i="1" s="1"/>
  <c r="I149" i="6"/>
  <c r="I148" i="6" s="1"/>
  <c r="J47" i="1" s="1"/>
  <c r="H149" i="6"/>
  <c r="I125" i="6"/>
  <c r="I124" i="6" s="1"/>
  <c r="J45" i="1" s="1"/>
  <c r="R126" i="6"/>
  <c r="R138" i="6"/>
  <c r="S138" i="6" s="1"/>
  <c r="R150" i="6"/>
  <c r="I42" i="6"/>
  <c r="I41" i="6" s="1"/>
  <c r="J37" i="1" s="1"/>
  <c r="R55" i="6"/>
  <c r="S55" i="6" s="1"/>
  <c r="R43" i="6"/>
  <c r="S43" i="6" s="1"/>
  <c r="F42" i="6"/>
  <c r="F41" i="6" s="1"/>
  <c r="G37" i="1" s="1"/>
  <c r="H42" i="6"/>
  <c r="H41" i="6" s="1"/>
  <c r="I37" i="1" s="1"/>
  <c r="F102" i="6"/>
  <c r="F101" i="6" s="1"/>
  <c r="G42" i="1" s="1"/>
  <c r="G90" i="6"/>
  <c r="G89" i="6" s="1"/>
  <c r="H41" i="1" s="1"/>
  <c r="G78" i="6"/>
  <c r="G77" i="6" s="1"/>
  <c r="H40" i="1" s="1"/>
  <c r="G102" i="6"/>
  <c r="G101" i="6" s="1"/>
  <c r="H42" i="1" s="1"/>
  <c r="F90" i="6"/>
  <c r="G66" i="6"/>
  <c r="I78" i="6"/>
  <c r="I77" i="6" s="1"/>
  <c r="J40" i="1" s="1"/>
  <c r="H78" i="6"/>
  <c r="H77" i="6" s="1"/>
  <c r="I40" i="1" s="1"/>
  <c r="H102" i="6"/>
  <c r="F78" i="6"/>
  <c r="F66" i="6"/>
  <c r="F65" i="6" s="1"/>
  <c r="G39" i="1" s="1"/>
  <c r="H90" i="6"/>
  <c r="H89" i="6" s="1"/>
  <c r="I41" i="1" s="1"/>
  <c r="I66" i="6"/>
  <c r="J39" i="1" s="1"/>
  <c r="H66" i="6"/>
  <c r="I39" i="1" s="1"/>
  <c r="I90" i="6"/>
  <c r="I89" i="6" s="1"/>
  <c r="J41" i="1" s="1"/>
  <c r="I102" i="6"/>
  <c r="I101" i="6" s="1"/>
  <c r="J42" i="1" s="1"/>
  <c r="R67" i="6"/>
  <c r="S67" i="6" s="1"/>
  <c r="R103" i="6"/>
  <c r="S103" i="6" s="1"/>
  <c r="R79" i="6"/>
  <c r="S79" i="6" s="1"/>
  <c r="R91" i="6"/>
  <c r="S91" i="6" s="1"/>
  <c r="G54" i="6"/>
  <c r="G53" i="6" s="1"/>
  <c r="H38" i="1" s="1"/>
  <c r="F54" i="6"/>
  <c r="I54" i="6"/>
  <c r="I53" i="6" s="1"/>
  <c r="J38" i="1" s="1"/>
  <c r="H54" i="6"/>
  <c r="H53" i="6" s="1"/>
  <c r="I38" i="1" s="1"/>
  <c r="N8" i="1"/>
  <c r="K10" i="9" s="1"/>
  <c r="N11" i="1"/>
  <c r="K13" i="9" s="1"/>
  <c r="N10" i="1"/>
  <c r="K12" i="9" s="1"/>
  <c r="F70" i="5"/>
  <c r="S71" i="5"/>
  <c r="S83" i="5"/>
  <c r="F82" i="5"/>
  <c r="F58" i="5"/>
  <c r="S59" i="5"/>
  <c r="F46" i="5"/>
  <c r="S47" i="5"/>
  <c r="S35" i="5"/>
  <c r="F34" i="5"/>
  <c r="G19" i="1" s="1"/>
  <c r="R63" i="1" l="1"/>
  <c r="R65" i="1" s="1"/>
  <c r="S36" i="1"/>
  <c r="K65" i="1"/>
  <c r="H19" i="9" s="1"/>
  <c r="H16" i="9"/>
  <c r="L65" i="1"/>
  <c r="L112" i="1" s="1"/>
  <c r="I16" i="9"/>
  <c r="Q65" i="1"/>
  <c r="N17" i="9"/>
  <c r="O119" i="1"/>
  <c r="L23" i="9"/>
  <c r="P112" i="1"/>
  <c r="M19" i="9"/>
  <c r="J44" i="1"/>
  <c r="I44" i="1"/>
  <c r="H44" i="1"/>
  <c r="T37" i="1"/>
  <c r="J36" i="1"/>
  <c r="T19" i="1"/>
  <c r="S82" i="5"/>
  <c r="G27" i="1"/>
  <c r="T27" i="1" s="1"/>
  <c r="S46" i="5"/>
  <c r="G21" i="1"/>
  <c r="T21" i="1" s="1"/>
  <c r="S70" i="5"/>
  <c r="G25" i="1"/>
  <c r="T25" i="1" s="1"/>
  <c r="S58" i="5"/>
  <c r="G23" i="1"/>
  <c r="T23" i="1" s="1"/>
  <c r="S248" i="6"/>
  <c r="R187" i="6"/>
  <c r="S189" i="6"/>
  <c r="R199" i="6"/>
  <c r="S201" i="6"/>
  <c r="S200" i="6"/>
  <c r="R223" i="6"/>
  <c r="S225" i="6"/>
  <c r="S176" i="6"/>
  <c r="R136" i="6"/>
  <c r="S188" i="6"/>
  <c r="S224" i="6"/>
  <c r="R235" i="6"/>
  <c r="S237" i="6"/>
  <c r="R175" i="6"/>
  <c r="S177" i="6"/>
  <c r="R247" i="6"/>
  <c r="S249" i="6"/>
  <c r="R211" i="6"/>
  <c r="S213" i="6"/>
  <c r="S236" i="6"/>
  <c r="S212" i="6"/>
  <c r="S125" i="6"/>
  <c r="S42" i="6"/>
  <c r="S126" i="6"/>
  <c r="R124" i="6"/>
  <c r="S137" i="6"/>
  <c r="S149" i="6"/>
  <c r="S150" i="6"/>
  <c r="R148" i="6"/>
  <c r="S41" i="6"/>
  <c r="S66" i="6"/>
  <c r="F89" i="6"/>
  <c r="S90" i="6"/>
  <c r="F77" i="6"/>
  <c r="S78" i="6"/>
  <c r="S102" i="6"/>
  <c r="H101" i="6"/>
  <c r="F53" i="6"/>
  <c r="S54" i="6"/>
  <c r="R10" i="4"/>
  <c r="O7" i="1"/>
  <c r="L9" i="9" s="1"/>
  <c r="R10" i="3"/>
  <c r="S34" i="5"/>
  <c r="S73" i="5"/>
  <c r="O17" i="9" l="1"/>
  <c r="I19" i="9"/>
  <c r="K112" i="1"/>
  <c r="H23" i="9" s="1"/>
  <c r="P119" i="1"/>
  <c r="M23" i="9"/>
  <c r="Q112" i="1"/>
  <c r="N19" i="9"/>
  <c r="L119" i="1"/>
  <c r="I23" i="9"/>
  <c r="R112" i="1"/>
  <c r="O19" i="9"/>
  <c r="J63" i="1"/>
  <c r="S211" i="6"/>
  <c r="S55" i="1"/>
  <c r="T55" i="1" s="1"/>
  <c r="S247" i="6"/>
  <c r="S61" i="1"/>
  <c r="T61" i="1" s="1"/>
  <c r="S175" i="6"/>
  <c r="S49" i="1"/>
  <c r="T49" i="1" s="1"/>
  <c r="S223" i="6"/>
  <c r="S57" i="1"/>
  <c r="T57" i="1" s="1"/>
  <c r="S187" i="6"/>
  <c r="S51" i="1"/>
  <c r="T51" i="1" s="1"/>
  <c r="S235" i="6"/>
  <c r="S59" i="1"/>
  <c r="T59" i="1" s="1"/>
  <c r="S199" i="6"/>
  <c r="S53" i="1"/>
  <c r="T53" i="1" s="1"/>
  <c r="S148" i="6"/>
  <c r="S47" i="1"/>
  <c r="T47" i="1" s="1"/>
  <c r="S124" i="6"/>
  <c r="S45" i="1"/>
  <c r="S136" i="6"/>
  <c r="S46" i="1"/>
  <c r="T46" i="1" s="1"/>
  <c r="S101" i="6"/>
  <c r="I42" i="1"/>
  <c r="S77" i="6"/>
  <c r="G40" i="1"/>
  <c r="T40" i="1" s="1"/>
  <c r="S89" i="6"/>
  <c r="G41" i="1"/>
  <c r="T41" i="1" s="1"/>
  <c r="S53" i="6"/>
  <c r="G38" i="1"/>
  <c r="S65" i="6"/>
  <c r="H39" i="1"/>
  <c r="T29" i="1"/>
  <c r="G29" i="1"/>
  <c r="O11" i="1"/>
  <c r="L13" i="9" s="1"/>
  <c r="O10" i="1"/>
  <c r="L12" i="9" s="1"/>
  <c r="O8" i="1"/>
  <c r="L10" i="9" s="1"/>
  <c r="K119" i="1" l="1"/>
  <c r="D16" i="9"/>
  <c r="D49" i="9"/>
  <c r="Q119" i="1"/>
  <c r="N23" i="9"/>
  <c r="J65" i="1"/>
  <c r="G17" i="9"/>
  <c r="R119" i="1"/>
  <c r="O23" i="9"/>
  <c r="S44" i="1"/>
  <c r="T45" i="1"/>
  <c r="T38" i="1"/>
  <c r="G36" i="1"/>
  <c r="T39" i="1"/>
  <c r="H36" i="1"/>
  <c r="H63" i="1" s="1"/>
  <c r="T42" i="1"/>
  <c r="I36" i="1"/>
  <c r="I63" i="1" s="1"/>
  <c r="P7" i="1"/>
  <c r="M9" i="9" s="1"/>
  <c r="S10" i="3"/>
  <c r="S10" i="4"/>
  <c r="H65" i="1" l="1"/>
  <c r="E17" i="9"/>
  <c r="I65" i="1"/>
  <c r="F17" i="9"/>
  <c r="J112" i="1"/>
  <c r="G19" i="9"/>
  <c r="G63" i="1"/>
  <c r="D51" i="9"/>
  <c r="T44" i="1"/>
  <c r="S63" i="1"/>
  <c r="T36" i="1"/>
  <c r="P8" i="1"/>
  <c r="M10" i="9" s="1"/>
  <c r="P11" i="1"/>
  <c r="M13" i="9" s="1"/>
  <c r="P10" i="1"/>
  <c r="M12" i="9" l="1"/>
  <c r="G65" i="1"/>
  <c r="D17" i="9"/>
  <c r="J119" i="1"/>
  <c r="G23" i="9"/>
  <c r="S65" i="1"/>
  <c r="P17" i="9"/>
  <c r="I112" i="1"/>
  <c r="F19" i="9"/>
  <c r="H112" i="1"/>
  <c r="E19" i="9"/>
  <c r="T63" i="1"/>
  <c r="T65" i="1" s="1"/>
  <c r="T112" i="1" s="1"/>
  <c r="T10" i="4"/>
  <c r="Q7" i="1"/>
  <c r="N9" i="9" s="1"/>
  <c r="T10" i="3"/>
  <c r="I119" i="1" l="1"/>
  <c r="F23" i="9"/>
  <c r="S112" i="1"/>
  <c r="P19" i="9"/>
  <c r="H119" i="1"/>
  <c r="E23" i="9"/>
  <c r="G112" i="1"/>
  <c r="D19" i="9"/>
  <c r="Q11" i="1"/>
  <c r="N13" i="9" s="1"/>
  <c r="Q8" i="1"/>
  <c r="N10" i="9" s="1"/>
  <c r="Q10" i="1"/>
  <c r="N12" i="9" l="1"/>
  <c r="G119" i="1"/>
  <c r="D23" i="9"/>
  <c r="S119" i="1"/>
  <c r="P23" i="9"/>
  <c r="R7" i="1"/>
  <c r="O9" i="9" s="1"/>
  <c r="U10" i="3"/>
  <c r="U10" i="4"/>
  <c r="R10" i="1" l="1"/>
  <c r="R11" i="1"/>
  <c r="O13" i="9" s="1"/>
  <c r="R8" i="1"/>
  <c r="O10" i="9" s="1"/>
  <c r="O12" i="9" l="1"/>
  <c r="S7" i="1"/>
  <c r="P9" i="9" s="1"/>
  <c r="V10" i="4"/>
  <c r="V10" i="3"/>
  <c r="S8" i="1" l="1"/>
  <c r="P10" i="9" s="1"/>
  <c r="S11" i="1"/>
  <c r="P13" i="9" s="1"/>
  <c r="S10" i="1"/>
  <c r="P12" i="9" l="1"/>
  <c r="E83" i="9"/>
  <c r="E85" i="9"/>
  <c r="E84" i="9"/>
  <c r="E86" i="9"/>
  <c r="E79" i="9"/>
  <c r="E89" i="9"/>
  <c r="E90" i="9"/>
  <c r="E87" i="9"/>
  <c r="E73" i="9"/>
  <c r="F73" i="9" s="1"/>
  <c r="G73" i="9" s="1"/>
  <c r="E88" i="9"/>
  <c r="E80" i="9"/>
  <c r="E81" i="9"/>
  <c r="E77" i="9"/>
  <c r="E82" i="9"/>
  <c r="E75" i="9"/>
  <c r="E78" i="9"/>
  <c r="E76" i="9"/>
  <c r="E74" i="9"/>
  <c r="E72" i="9"/>
  <c r="W10" i="4"/>
  <c r="W10" i="3"/>
  <c r="F9" i="4" l="1"/>
  <c r="E9" i="12"/>
  <c r="E8" i="12"/>
  <c r="F7" i="12" s="1"/>
  <c r="F9" i="12" s="1"/>
  <c r="F69" i="12" l="1"/>
  <c r="D83" i="9" s="1"/>
  <c r="F83" i="9" s="1"/>
  <c r="G83" i="9" s="1"/>
  <c r="F58" i="12"/>
  <c r="D81" i="9" s="1"/>
  <c r="F81" i="9" s="1"/>
  <c r="G81" i="9" s="1"/>
  <c r="F79" i="12"/>
  <c r="D88" i="9" s="1"/>
  <c r="F88" i="9" s="1"/>
  <c r="G88" i="9" s="1"/>
  <c r="F71" i="12"/>
  <c r="D84" i="9" s="1"/>
  <c r="F84" i="9" s="1"/>
  <c r="G84" i="9" s="1"/>
  <c r="F73" i="12"/>
  <c r="D85" i="9" s="1"/>
  <c r="F85" i="9" s="1"/>
  <c r="G85" i="9" s="1"/>
  <c r="E83" i="12"/>
  <c r="E75" i="12"/>
  <c r="E73" i="12"/>
  <c r="E69" i="12"/>
  <c r="E81" i="12"/>
  <c r="E58" i="12"/>
  <c r="E79" i="12"/>
  <c r="E71" i="12"/>
  <c r="E60" i="12"/>
  <c r="F8" i="12"/>
  <c r="G7" i="12" s="1"/>
  <c r="G10" i="12" s="1"/>
  <c r="F10" i="12"/>
  <c r="F38" i="12" s="1"/>
  <c r="E10" i="12"/>
  <c r="E56" i="12" s="1"/>
  <c r="F81" i="12" l="1"/>
  <c r="D89" i="9" s="1"/>
  <c r="F89" i="9" s="1"/>
  <c r="G89" i="9" s="1"/>
  <c r="F77" i="12"/>
  <c r="D87" i="9" s="1"/>
  <c r="F87" i="9" s="1"/>
  <c r="G87" i="9" s="1"/>
  <c r="E77" i="12"/>
  <c r="F60" i="12"/>
  <c r="D82" i="9" s="1"/>
  <c r="F82" i="9" s="1"/>
  <c r="G82" i="9" s="1"/>
  <c r="F56" i="12"/>
  <c r="D80" i="9" s="1"/>
  <c r="F80" i="9" s="1"/>
  <c r="G80" i="9" s="1"/>
  <c r="F54" i="12"/>
  <c r="D79" i="9" s="1"/>
  <c r="F79" i="9" s="1"/>
  <c r="G79" i="9" s="1"/>
  <c r="F75" i="12"/>
  <c r="D86" i="9" s="1"/>
  <c r="F86" i="9" s="1"/>
  <c r="G86" i="9" s="1"/>
  <c r="F52" i="12"/>
  <c r="D78" i="9" s="1"/>
  <c r="F78" i="9" s="1"/>
  <c r="G78" i="9" s="1"/>
  <c r="F83" i="12"/>
  <c r="D90" i="9" s="1"/>
  <c r="F90" i="9" s="1"/>
  <c r="G90" i="9" s="1"/>
  <c r="F45" i="12"/>
  <c r="F40" i="12"/>
  <c r="F26" i="12"/>
  <c r="E52" i="12"/>
  <c r="E36" i="12"/>
  <c r="F22" i="12"/>
  <c r="E46" i="12"/>
  <c r="F41" i="12"/>
  <c r="F46" i="12"/>
  <c r="F18" i="12"/>
  <c r="E39" i="12"/>
  <c r="F50" i="12"/>
  <c r="D77" i="9" s="1"/>
  <c r="F77" i="9" s="1"/>
  <c r="G77" i="9" s="1"/>
  <c r="E22" i="12"/>
  <c r="E50" i="12"/>
  <c r="G9" i="12"/>
  <c r="E44" i="12"/>
  <c r="E18" i="12"/>
  <c r="E37" i="12"/>
  <c r="E48" i="12"/>
  <c r="F20" i="12"/>
  <c r="E20" i="12"/>
  <c r="F48" i="12"/>
  <c r="D76" i="9" s="1"/>
  <c r="F76" i="9" s="1"/>
  <c r="G76" i="9" s="1"/>
  <c r="E38" i="12"/>
  <c r="E45" i="12"/>
  <c r="E41" i="12"/>
  <c r="E40" i="12"/>
  <c r="E54" i="12"/>
  <c r="E26" i="12"/>
  <c r="F24" i="12"/>
  <c r="F36" i="12"/>
  <c r="F44" i="12"/>
  <c r="G8" i="12"/>
  <c r="H7" i="12" s="1"/>
  <c r="H10" i="12" s="1"/>
  <c r="F39" i="12"/>
  <c r="F37" i="12"/>
  <c r="E24" i="12"/>
  <c r="F43" i="12" l="1"/>
  <c r="D75" i="9" s="1"/>
  <c r="F75" i="9" s="1"/>
  <c r="G75" i="9" s="1"/>
  <c r="G56" i="12"/>
  <c r="G50" i="12"/>
  <c r="G46" i="12"/>
  <c r="G44" i="12"/>
  <c r="G41" i="12"/>
  <c r="G39" i="12"/>
  <c r="G37" i="12"/>
  <c r="G83" i="12"/>
  <c r="G77" i="12"/>
  <c r="G69" i="12"/>
  <c r="G18" i="12"/>
  <c r="G58" i="12"/>
  <c r="G75" i="12"/>
  <c r="G79" i="12"/>
  <c r="G71" i="12"/>
  <c r="G52" i="12"/>
  <c r="G24" i="12"/>
  <c r="G20" i="12"/>
  <c r="G22" i="12"/>
  <c r="G60" i="12"/>
  <c r="G48" i="12"/>
  <c r="G45" i="12"/>
  <c r="G40" i="12"/>
  <c r="G38" i="12"/>
  <c r="G36" i="12"/>
  <c r="G26" i="12"/>
  <c r="G81" i="12"/>
  <c r="G73" i="12"/>
  <c r="G54" i="12"/>
  <c r="H8" i="12"/>
  <c r="I7" i="12" s="1"/>
  <c r="H9" i="12"/>
  <c r="F35" i="12"/>
  <c r="F85" i="12"/>
  <c r="F28" i="12"/>
  <c r="D72" i="9" s="1"/>
  <c r="F72" i="9" s="1"/>
  <c r="G72" i="9" s="1"/>
  <c r="E85" i="12"/>
  <c r="E43" i="12"/>
  <c r="E35" i="12"/>
  <c r="E28" i="12"/>
  <c r="I10" i="12"/>
  <c r="I8" i="12"/>
  <c r="J7" i="12" s="1"/>
  <c r="I9" i="12"/>
  <c r="E62" i="12" l="1"/>
  <c r="F62" i="12"/>
  <c r="D74" i="9"/>
  <c r="F74" i="9" s="1"/>
  <c r="G74" i="9" s="1"/>
  <c r="H77" i="12"/>
  <c r="H69" i="12"/>
  <c r="H58" i="12"/>
  <c r="H44" i="12"/>
  <c r="H79" i="12"/>
  <c r="H71" i="12"/>
  <c r="H52" i="12"/>
  <c r="H24" i="12"/>
  <c r="H20" i="12"/>
  <c r="H56" i="12"/>
  <c r="H41" i="12"/>
  <c r="H60" i="12"/>
  <c r="H48" i="12"/>
  <c r="H45" i="12"/>
  <c r="H40" i="12"/>
  <c r="H38" i="12"/>
  <c r="H36" i="12"/>
  <c r="H81" i="12"/>
  <c r="H73" i="12"/>
  <c r="H39" i="12"/>
  <c r="H54" i="12"/>
  <c r="H46" i="12"/>
  <c r="H37" i="12"/>
  <c r="H83" i="12"/>
  <c r="H75" i="12"/>
  <c r="H26" i="12"/>
  <c r="H22" i="12"/>
  <c r="H18" i="12"/>
  <c r="H50" i="12"/>
  <c r="G43" i="12"/>
  <c r="G28" i="12"/>
  <c r="G85" i="12"/>
  <c r="I58" i="12"/>
  <c r="I79" i="12"/>
  <c r="I71" i="12"/>
  <c r="I52" i="12"/>
  <c r="I24" i="12"/>
  <c r="I20" i="12"/>
  <c r="I77" i="12"/>
  <c r="I60" i="12"/>
  <c r="I48" i="12"/>
  <c r="I45" i="12"/>
  <c r="I40" i="12"/>
  <c r="I38" i="12"/>
  <c r="I36" i="12"/>
  <c r="I81" i="12"/>
  <c r="I73" i="12"/>
  <c r="I54" i="12"/>
  <c r="I69" i="12"/>
  <c r="I83" i="12"/>
  <c r="I75" i="12"/>
  <c r="I26" i="12"/>
  <c r="I22" i="12"/>
  <c r="I18" i="12"/>
  <c r="I56" i="12"/>
  <c r="I50" i="12"/>
  <c r="I46" i="12"/>
  <c r="I44" i="12"/>
  <c r="I41" i="12"/>
  <c r="I39" i="12"/>
  <c r="I37" i="12"/>
  <c r="G35" i="12"/>
  <c r="G62" i="12" s="1"/>
  <c r="F64" i="12"/>
  <c r="F87" i="12" s="1"/>
  <c r="F94" i="12" s="1"/>
  <c r="E64" i="12"/>
  <c r="E87" i="12" s="1"/>
  <c r="E94" i="12" s="1"/>
  <c r="E96" i="12" s="1"/>
  <c r="F92" i="12" s="1"/>
  <c r="J10" i="12"/>
  <c r="J8" i="12"/>
  <c r="K7" i="12" s="1"/>
  <c r="J9" i="12"/>
  <c r="H28" i="12" l="1"/>
  <c r="F96" i="12"/>
  <c r="I28" i="12"/>
  <c r="I35" i="12"/>
  <c r="H43" i="12"/>
  <c r="G64" i="12"/>
  <c r="G87" i="12" s="1"/>
  <c r="G94" i="12" s="1"/>
  <c r="I43" i="12"/>
  <c r="H85" i="12"/>
  <c r="J79" i="12"/>
  <c r="J71" i="12"/>
  <c r="J52" i="12"/>
  <c r="J24" i="12"/>
  <c r="J20" i="12"/>
  <c r="J60" i="12"/>
  <c r="J48" i="12"/>
  <c r="J45" i="12"/>
  <c r="J40" i="12"/>
  <c r="J38" i="12"/>
  <c r="J36" i="12"/>
  <c r="J81" i="12"/>
  <c r="J73" i="12"/>
  <c r="J54" i="12"/>
  <c r="J83" i="12"/>
  <c r="J75" i="12"/>
  <c r="J26" i="12"/>
  <c r="J22" i="12"/>
  <c r="J18" i="12"/>
  <c r="J56" i="12"/>
  <c r="J50" i="12"/>
  <c r="J46" i="12"/>
  <c r="J44" i="12"/>
  <c r="J41" i="12"/>
  <c r="J39" i="12"/>
  <c r="J37" i="12"/>
  <c r="J77" i="12"/>
  <c r="J69" i="12"/>
  <c r="J58" i="12"/>
  <c r="I85" i="12"/>
  <c r="H35" i="12"/>
  <c r="H62" i="12" s="1"/>
  <c r="K9" i="12"/>
  <c r="K10" i="12"/>
  <c r="K8" i="12"/>
  <c r="L7" i="12" s="1"/>
  <c r="H64" i="12" l="1"/>
  <c r="H87" i="12" s="1"/>
  <c r="H94" i="12" s="1"/>
  <c r="G92" i="12"/>
  <c r="G96" i="12" s="1"/>
  <c r="H92" i="12" s="1"/>
  <c r="D91" i="9"/>
  <c r="J43" i="12"/>
  <c r="J85" i="12"/>
  <c r="J28" i="12"/>
  <c r="J35" i="12"/>
  <c r="I62" i="12"/>
  <c r="I64" i="12" s="1"/>
  <c r="I87" i="12" s="1"/>
  <c r="I94" i="12" s="1"/>
  <c r="K60" i="12"/>
  <c r="K48" i="12"/>
  <c r="K45" i="12"/>
  <c r="K40" i="12"/>
  <c r="K38" i="12"/>
  <c r="K36" i="12"/>
  <c r="K81" i="12"/>
  <c r="K73" i="12"/>
  <c r="K54" i="12"/>
  <c r="K83" i="12"/>
  <c r="K75" i="12"/>
  <c r="K26" i="12"/>
  <c r="K22" i="12"/>
  <c r="K18" i="12"/>
  <c r="K52" i="12"/>
  <c r="K56" i="12"/>
  <c r="K50" i="12"/>
  <c r="K46" i="12"/>
  <c r="K44" i="12"/>
  <c r="K41" i="12"/>
  <c r="K39" i="12"/>
  <c r="K37" i="12"/>
  <c r="K77" i="12"/>
  <c r="K69" i="12"/>
  <c r="K20" i="12"/>
  <c r="K58" i="12"/>
  <c r="K79" i="12"/>
  <c r="K71" i="12"/>
  <c r="K24" i="12"/>
  <c r="L9" i="12"/>
  <c r="L8" i="12"/>
  <c r="M7" i="12" s="1"/>
  <c r="L10" i="12"/>
  <c r="J62" i="12" l="1"/>
  <c r="J64" i="12" s="1"/>
  <c r="J87" i="12" s="1"/>
  <c r="J94" i="12" s="1"/>
  <c r="H96" i="12"/>
  <c r="I92" i="12" s="1"/>
  <c r="I96" i="12" s="1"/>
  <c r="J92" i="12" s="1"/>
  <c r="K85" i="12"/>
  <c r="L81" i="12"/>
  <c r="L73" i="12"/>
  <c r="L36" i="12"/>
  <c r="L54" i="12"/>
  <c r="L60" i="12"/>
  <c r="L83" i="12"/>
  <c r="L75" i="12"/>
  <c r="L26" i="12"/>
  <c r="L22" i="12"/>
  <c r="L18" i="12"/>
  <c r="L48" i="12"/>
  <c r="L56" i="12"/>
  <c r="L50" i="12"/>
  <c r="L46" i="12"/>
  <c r="L44" i="12"/>
  <c r="L41" i="12"/>
  <c r="L39" i="12"/>
  <c r="L37" i="12"/>
  <c r="L77" i="12"/>
  <c r="L69" i="12"/>
  <c r="L45" i="12"/>
  <c r="L58" i="12"/>
  <c r="L40" i="12"/>
  <c r="L79" i="12"/>
  <c r="L71" i="12"/>
  <c r="L52" i="12"/>
  <c r="L24" i="12"/>
  <c r="L20" i="12"/>
  <c r="L38" i="12"/>
  <c r="K28" i="12"/>
  <c r="K35" i="12"/>
  <c r="K43" i="12"/>
  <c r="M9" i="12"/>
  <c r="M10" i="12"/>
  <c r="M8" i="12"/>
  <c r="N7" i="12" s="1"/>
  <c r="L28" i="12" l="1"/>
  <c r="J96" i="12"/>
  <c r="K92" i="12" s="1"/>
  <c r="L85" i="12"/>
  <c r="L35" i="12"/>
  <c r="M54" i="12"/>
  <c r="M83" i="12"/>
  <c r="M75" i="12"/>
  <c r="M26" i="12"/>
  <c r="M22" i="12"/>
  <c r="M18" i="12"/>
  <c r="M56" i="12"/>
  <c r="M50" i="12"/>
  <c r="M46" i="12"/>
  <c r="M44" i="12"/>
  <c r="M41" i="12"/>
  <c r="M39" i="12"/>
  <c r="M37" i="12"/>
  <c r="M77" i="12"/>
  <c r="M69" i="12"/>
  <c r="M73" i="12"/>
  <c r="M58" i="12"/>
  <c r="M81" i="12"/>
  <c r="M79" i="12"/>
  <c r="M71" i="12"/>
  <c r="M52" i="12"/>
  <c r="M24" i="12"/>
  <c r="M20" i="12"/>
  <c r="M60" i="12"/>
  <c r="M48" i="12"/>
  <c r="M45" i="12"/>
  <c r="M40" i="12"/>
  <c r="M38" i="12"/>
  <c r="M36" i="12"/>
  <c r="K62" i="12"/>
  <c r="K64" i="12" s="1"/>
  <c r="K87" i="12" s="1"/>
  <c r="K94" i="12" s="1"/>
  <c r="K96" i="12" s="1"/>
  <c r="L92" i="12" s="1"/>
  <c r="L43" i="12"/>
  <c r="N9" i="12"/>
  <c r="N10" i="12"/>
  <c r="N8" i="12"/>
  <c r="O7" i="12" s="1"/>
  <c r="M35" i="12" l="1"/>
  <c r="M43" i="12"/>
  <c r="L62" i="12"/>
  <c r="L64" i="12" s="1"/>
  <c r="L87" i="12" s="1"/>
  <c r="L94" i="12" s="1"/>
  <c r="M85" i="12"/>
  <c r="N83" i="12"/>
  <c r="N75" i="12"/>
  <c r="N26" i="12"/>
  <c r="N22" i="12"/>
  <c r="N18" i="12"/>
  <c r="N56" i="12"/>
  <c r="N50" i="12"/>
  <c r="N46" i="12"/>
  <c r="N44" i="12"/>
  <c r="N41" i="12"/>
  <c r="N39" i="12"/>
  <c r="N37" i="12"/>
  <c r="N77" i="12"/>
  <c r="N69" i="12"/>
  <c r="N58" i="12"/>
  <c r="N79" i="12"/>
  <c r="N71" i="12"/>
  <c r="N52" i="12"/>
  <c r="N24" i="12"/>
  <c r="N20" i="12"/>
  <c r="N60" i="12"/>
  <c r="N48" i="12"/>
  <c r="N45" i="12"/>
  <c r="N40" i="12"/>
  <c r="N38" i="12"/>
  <c r="N36" i="12"/>
  <c r="N54" i="12"/>
  <c r="N81" i="12"/>
  <c r="N73" i="12"/>
  <c r="L96" i="12"/>
  <c r="M92" i="12" s="1"/>
  <c r="M28" i="12"/>
  <c r="O10" i="12"/>
  <c r="O8" i="12"/>
  <c r="P7" i="12" s="1"/>
  <c r="O9" i="12"/>
  <c r="M62" i="12" l="1"/>
  <c r="M64" i="12" s="1"/>
  <c r="M87" i="12" s="1"/>
  <c r="M94" i="12" s="1"/>
  <c r="M96" i="12" s="1"/>
  <c r="N92" i="12" s="1"/>
  <c r="N43" i="12"/>
  <c r="N35" i="12"/>
  <c r="O56" i="12"/>
  <c r="O50" i="12"/>
  <c r="O46" i="12"/>
  <c r="O44" i="12"/>
  <c r="O41" i="12"/>
  <c r="O39" i="12"/>
  <c r="O37" i="12"/>
  <c r="O75" i="12"/>
  <c r="O18" i="12"/>
  <c r="O77" i="12"/>
  <c r="O69" i="12"/>
  <c r="O26" i="12"/>
  <c r="O58" i="12"/>
  <c r="O83" i="12"/>
  <c r="O22" i="12"/>
  <c r="O79" i="12"/>
  <c r="O71" i="12"/>
  <c r="O52" i="12"/>
  <c r="O24" i="12"/>
  <c r="O20" i="12"/>
  <c r="O60" i="12"/>
  <c r="O48" i="12"/>
  <c r="O45" i="12"/>
  <c r="O40" i="12"/>
  <c r="O38" i="12"/>
  <c r="O36" i="12"/>
  <c r="O81" i="12"/>
  <c r="O73" i="12"/>
  <c r="O54" i="12"/>
  <c r="N85" i="12"/>
  <c r="N28" i="12"/>
  <c r="P10" i="12"/>
  <c r="P8" i="12"/>
  <c r="Q7" i="12" s="1"/>
  <c r="P9" i="12"/>
  <c r="N62" i="12" l="1"/>
  <c r="N64" i="12" s="1"/>
  <c r="N87" i="12" s="1"/>
  <c r="N94" i="12" s="1"/>
  <c r="N96" i="12" s="1"/>
  <c r="O92" i="12" s="1"/>
  <c r="O43" i="12"/>
  <c r="O85" i="12"/>
  <c r="P77" i="12"/>
  <c r="P69" i="12"/>
  <c r="P56" i="12"/>
  <c r="P46" i="12"/>
  <c r="P39" i="12"/>
  <c r="P58" i="12"/>
  <c r="P50" i="12"/>
  <c r="P79" i="12"/>
  <c r="P71" i="12"/>
  <c r="P52" i="12"/>
  <c r="P24" i="12"/>
  <c r="P20" i="12"/>
  <c r="P37" i="12"/>
  <c r="P60" i="12"/>
  <c r="P48" i="12"/>
  <c r="P45" i="12"/>
  <c r="P40" i="12"/>
  <c r="P38" i="12"/>
  <c r="P36" i="12"/>
  <c r="P41" i="12"/>
  <c r="P81" i="12"/>
  <c r="P73" i="12"/>
  <c r="P54" i="12"/>
  <c r="P83" i="12"/>
  <c r="P75" i="12"/>
  <c r="P26" i="12"/>
  <c r="P22" i="12"/>
  <c r="P18" i="12"/>
  <c r="P44" i="12"/>
  <c r="O28" i="12"/>
  <c r="O35" i="12"/>
  <c r="O62" i="12" s="1"/>
  <c r="Q10" i="12"/>
  <c r="Q8" i="12"/>
  <c r="R7" i="12" s="1"/>
  <c r="Q9" i="12"/>
  <c r="P28" i="12" l="1"/>
  <c r="P35" i="12"/>
  <c r="P85" i="12"/>
  <c r="Q58" i="12"/>
  <c r="Q79" i="12"/>
  <c r="Q71" i="12"/>
  <c r="Q52" i="12"/>
  <c r="Q24" i="12"/>
  <c r="Q20" i="12"/>
  <c r="Q60" i="12"/>
  <c r="Q48" i="12"/>
  <c r="Q45" i="12"/>
  <c r="Q40" i="12"/>
  <c r="Q38" i="12"/>
  <c r="Q36" i="12"/>
  <c r="Q81" i="12"/>
  <c r="Q73" i="12"/>
  <c r="Q54" i="12"/>
  <c r="Q83" i="12"/>
  <c r="Q75" i="12"/>
  <c r="Q26" i="12"/>
  <c r="Q22" i="12"/>
  <c r="Q18" i="12"/>
  <c r="Q77" i="12"/>
  <c r="Q69" i="12"/>
  <c r="Q56" i="12"/>
  <c r="Q50" i="12"/>
  <c r="Q46" i="12"/>
  <c r="Q44" i="12"/>
  <c r="Q41" i="12"/>
  <c r="Q39" i="12"/>
  <c r="Q37" i="12"/>
  <c r="P43" i="12"/>
  <c r="O64" i="12"/>
  <c r="O87" i="12" s="1"/>
  <c r="O94" i="12" s="1"/>
  <c r="O96" i="12" s="1"/>
  <c r="P92" i="12" s="1"/>
  <c r="R10" i="12"/>
  <c r="R8" i="12"/>
  <c r="R9" i="12"/>
  <c r="Q43" i="12" l="1"/>
  <c r="Q28" i="12"/>
  <c r="Q35" i="12"/>
  <c r="R79" i="12"/>
  <c r="R71" i="12"/>
  <c r="R52" i="12"/>
  <c r="R24" i="12"/>
  <c r="R20" i="12"/>
  <c r="R60" i="12"/>
  <c r="R48" i="12"/>
  <c r="R45" i="12"/>
  <c r="R40" i="12"/>
  <c r="R38" i="12"/>
  <c r="R36" i="12"/>
  <c r="R81" i="12"/>
  <c r="R73" i="12"/>
  <c r="R54" i="12"/>
  <c r="R58" i="12"/>
  <c r="R83" i="12"/>
  <c r="R75" i="12"/>
  <c r="R26" i="12"/>
  <c r="R22" i="12"/>
  <c r="R18" i="12"/>
  <c r="R56" i="12"/>
  <c r="R50" i="12"/>
  <c r="R46" i="12"/>
  <c r="R44" i="12"/>
  <c r="R41" i="12"/>
  <c r="R39" i="12"/>
  <c r="R37" i="12"/>
  <c r="R77" i="12"/>
  <c r="R69" i="12"/>
  <c r="E117" i="1"/>
  <c r="E121" i="1" s="1"/>
  <c r="G117" i="1" s="1"/>
  <c r="P62" i="12"/>
  <c r="P64" i="12" s="1"/>
  <c r="P87" i="12" s="1"/>
  <c r="P94" i="12" s="1"/>
  <c r="P96" i="12" s="1"/>
  <c r="Q92" i="12" s="1"/>
  <c r="Q85" i="12"/>
  <c r="Q62" i="12" l="1"/>
  <c r="Q64" i="12" s="1"/>
  <c r="Q87" i="12" s="1"/>
  <c r="Q94" i="12" s="1"/>
  <c r="Q96" i="12" s="1"/>
  <c r="R92" i="12" s="1"/>
  <c r="R85" i="12"/>
  <c r="G121" i="1"/>
  <c r="H117" i="1" s="1"/>
  <c r="D48" i="9"/>
  <c r="D25" i="9"/>
  <c r="R43" i="12"/>
  <c r="R28" i="12"/>
  <c r="R35" i="12"/>
  <c r="R62" i="12" l="1"/>
  <c r="R64" i="12" s="1"/>
  <c r="R87" i="12" s="1"/>
  <c r="R94" i="12" s="1"/>
  <c r="R96" i="12" s="1"/>
  <c r="G126" i="1"/>
  <c r="G133" i="1" s="1"/>
  <c r="H121" i="1"/>
  <c r="E27" i="9" s="1"/>
  <c r="E25" i="9"/>
  <c r="D61" i="9"/>
  <c r="E91" i="9"/>
  <c r="F91" i="9" s="1"/>
  <c r="G91" i="9" s="1"/>
  <c r="D27" i="9"/>
  <c r="I117" i="1" l="1"/>
  <c r="F25" i="9" s="1"/>
  <c r="H126" i="1"/>
  <c r="H133" i="1" s="1"/>
  <c r="I121" i="1" l="1"/>
  <c r="F27" i="9" s="1"/>
  <c r="I126" i="1" l="1"/>
  <c r="I133" i="1" s="1"/>
  <c r="J117" i="1"/>
  <c r="J121" i="1" s="1"/>
  <c r="G27" i="9" s="1"/>
  <c r="K117" i="1" l="1"/>
  <c r="J126" i="1"/>
  <c r="J133" i="1" s="1"/>
  <c r="G25" i="9"/>
  <c r="K121" i="1" l="1"/>
  <c r="H25" i="9"/>
  <c r="H27" i="9" l="1"/>
  <c r="K126" i="1"/>
  <c r="K133" i="1" s="1"/>
  <c r="L117" i="1"/>
  <c r="L121" i="1" l="1"/>
  <c r="I25" i="9"/>
  <c r="M117" i="1" l="1"/>
  <c r="L126" i="1"/>
  <c r="L133" i="1" s="1"/>
  <c r="I27" i="9"/>
  <c r="M121" i="1" l="1"/>
  <c r="J25" i="9"/>
  <c r="J27" i="9" l="1"/>
  <c r="M126" i="1"/>
  <c r="M133" i="1" s="1"/>
  <c r="N117" i="1"/>
  <c r="N121" i="1" l="1"/>
  <c r="K25" i="9"/>
  <c r="K27" i="9" l="1"/>
  <c r="N126" i="1"/>
  <c r="N133" i="1" s="1"/>
  <c r="O117" i="1"/>
  <c r="O121" i="1" l="1"/>
  <c r="L25" i="9"/>
  <c r="L27" i="9" l="1"/>
  <c r="O126" i="1"/>
  <c r="O133" i="1" s="1"/>
  <c r="P117" i="1"/>
  <c r="P121" i="1" l="1"/>
  <c r="M25" i="9"/>
  <c r="Q117" i="1" l="1"/>
  <c r="P126" i="1"/>
  <c r="P133" i="1" s="1"/>
  <c r="M27" i="9"/>
  <c r="Q121" i="1" l="1"/>
  <c r="N25" i="9"/>
  <c r="N27" i="9" l="1"/>
  <c r="R117" i="1"/>
  <c r="Q126" i="1"/>
  <c r="Q133" i="1" s="1"/>
  <c r="R121" i="1" l="1"/>
  <c r="O25" i="9"/>
  <c r="O27" i="9" l="1"/>
  <c r="S117" i="1"/>
  <c r="R126" i="1"/>
  <c r="R133" i="1" s="1"/>
  <c r="S121" i="1" l="1"/>
  <c r="P25" i="9"/>
  <c r="S126" i="1" l="1"/>
  <c r="S133" i="1" s="1"/>
  <c r="P27" i="9"/>
</calcChain>
</file>

<file path=xl/sharedStrings.xml><?xml version="1.0" encoding="utf-8"?>
<sst xmlns="http://schemas.openxmlformats.org/spreadsheetml/2006/main" count="769" uniqueCount="219">
  <si>
    <t>Week commencing date &gt;&gt;</t>
  </si>
  <si>
    <t>Date</t>
  </si>
  <si>
    <t>Transaction description</t>
  </si>
  <si>
    <t>Amount</t>
  </si>
  <si>
    <t>Category</t>
  </si>
  <si>
    <t>Sub-category</t>
  </si>
  <si>
    <t>Manual override category</t>
  </si>
  <si>
    <t>Manual override sub-category</t>
  </si>
  <si>
    <t>Data input</t>
  </si>
  <si>
    <t>Calculations</t>
  </si>
  <si>
    <t>Week ending - week number</t>
  </si>
  <si>
    <t>Week ending - year</t>
  </si>
  <si>
    <t>Payroll BACS</t>
  </si>
  <si>
    <t>HMRC VAT Payment</t>
  </si>
  <si>
    <t>HMRC PAYE</t>
  </si>
  <si>
    <t>HMRC NI</t>
  </si>
  <si>
    <t>Debt / Credit</t>
  </si>
  <si>
    <t>Debit</t>
  </si>
  <si>
    <t>Credit</t>
  </si>
  <si>
    <t>Blue Bridge Holdings</t>
  </si>
  <si>
    <t>Blue Edge Networks</t>
  </si>
  <si>
    <t>True Point Concepts</t>
  </si>
  <si>
    <t>Next Hive Industries</t>
  </si>
  <si>
    <t>Prime Hive Industries</t>
  </si>
  <si>
    <t>Rapid Zone Industries</t>
  </si>
  <si>
    <t>Smart Core Ventures</t>
  </si>
  <si>
    <t>Epic Zone Dynamics</t>
  </si>
  <si>
    <t>Global Edge Industries</t>
  </si>
  <si>
    <t>Smart Field Partners</t>
  </si>
  <si>
    <t>BACS - Blue Bridge Holdings</t>
  </si>
  <si>
    <t>BACS - Blue Edge Networks</t>
  </si>
  <si>
    <t>BACS - True Point Concepts</t>
  </si>
  <si>
    <t>BACS - Rapid Zone Industries</t>
  </si>
  <si>
    <t>BACS - Next Hive Industries</t>
  </si>
  <si>
    <t>BACS - Smart Core Ventures</t>
  </si>
  <si>
    <t>BACS - Epic Zone Dynamics</t>
  </si>
  <si>
    <t>BACS - Prime Hive Industries</t>
  </si>
  <si>
    <t>BACS - Global Edge Industries</t>
  </si>
  <si>
    <t>BACS - Smart Field Partners</t>
  </si>
  <si>
    <t>Quantum Works Commodities</t>
  </si>
  <si>
    <t>Crimson Track Commodities</t>
  </si>
  <si>
    <t>Silent Track Distributors</t>
  </si>
  <si>
    <t>Silver Base Commodities</t>
  </si>
  <si>
    <t>Golden Works Logistics</t>
  </si>
  <si>
    <t>Solar Link Supplies</t>
  </si>
  <si>
    <t>Iron Stream Procurements</t>
  </si>
  <si>
    <t>Silent Stream Trading</t>
  </si>
  <si>
    <t>Crimson Link Trading</t>
  </si>
  <si>
    <t>Iron Base Chemicals</t>
  </si>
  <si>
    <t>BACS - Quantum Works Commodities</t>
  </si>
  <si>
    <t>BACS - Crimson Track Commodities</t>
  </si>
  <si>
    <t>BACS - Silent Track Distributors</t>
  </si>
  <si>
    <t>BACS - Silver Base Commodities</t>
  </si>
  <si>
    <t>BACS - Golden Works Logistics</t>
  </si>
  <si>
    <t>BACS - Solar Link Supplies</t>
  </si>
  <si>
    <t>BACS - Iron Stream Procurements</t>
  </si>
  <si>
    <t>BACS - Silent Stream Trading</t>
  </si>
  <si>
    <t>BACS - Crimson Link Trading</t>
  </si>
  <si>
    <t>BACS - Iron Base Chemicals</t>
  </si>
  <si>
    <t>Payment categorisation lookup</t>
  </si>
  <si>
    <t>Category (output)</t>
  </si>
  <si>
    <t>Sub-category (output)</t>
  </si>
  <si>
    <t>Trading receipts</t>
  </si>
  <si>
    <t>New sales</t>
  </si>
  <si>
    <t>Total trading receipts</t>
  </si>
  <si>
    <t>Trading payments</t>
  </si>
  <si>
    <t>Accounts payable</t>
  </si>
  <si>
    <t>Payroll</t>
  </si>
  <si>
    <t>Property costs</t>
  </si>
  <si>
    <t>Utilities</t>
  </si>
  <si>
    <t>IT &amp; software</t>
  </si>
  <si>
    <t>Marketing</t>
  </si>
  <si>
    <t>Travel</t>
  </si>
  <si>
    <t>Insurance</t>
  </si>
  <si>
    <t>Other disbursements</t>
  </si>
  <si>
    <t>Total trading payments</t>
  </si>
  <si>
    <t>Non-operating receipts / payments</t>
  </si>
  <si>
    <t>Capex</t>
  </si>
  <si>
    <t>Disposal of assets</t>
  </si>
  <si>
    <t>VAT</t>
  </si>
  <si>
    <t>Corporation tax</t>
  </si>
  <si>
    <t>Interest</t>
  </si>
  <si>
    <t>Dividend payments</t>
  </si>
  <si>
    <t>New equity inflow</t>
  </si>
  <si>
    <t>New debt inflow / (repayment)</t>
  </si>
  <si>
    <t>Accounts receivable</t>
  </si>
  <si>
    <t>Week ending date &gt;&gt;</t>
  </si>
  <si>
    <t>Week number &gt;&gt;</t>
  </si>
  <si>
    <t>Calendar week &gt;&gt;</t>
  </si>
  <si>
    <t>Year &gt;&gt;</t>
  </si>
  <si>
    <t>Actuals / Forecast&gt;&gt;</t>
  </si>
  <si>
    <t>Total</t>
  </si>
  <si>
    <t>Actual</t>
  </si>
  <si>
    <t>Forecast</t>
  </si>
  <si>
    <t>Customer name</t>
  </si>
  <si>
    <t>Current</t>
  </si>
  <si>
    <t>01 - 30 days</t>
  </si>
  <si>
    <t>Data input - Customer receivables ageing report</t>
  </si>
  <si>
    <t>Data input - Expected collections over next 13 weeks for the weeks ending:</t>
  </si>
  <si>
    <t>Data input - Supplier payables ageing report</t>
  </si>
  <si>
    <t>Data input - Expected payments over next 13 weeks for the weeks ending:</t>
  </si>
  <si>
    <t>31 - 60 days</t>
  </si>
  <si>
    <t>61 - 90 days</t>
  </si>
  <si>
    <t>&gt;90 days</t>
  </si>
  <si>
    <t>Product revenue</t>
  </si>
  <si>
    <t>Services revenue</t>
  </si>
  <si>
    <t>Average Days Sales Outstanding (DSO)</t>
  </si>
  <si>
    <t>Collections profile</t>
  </si>
  <si>
    <t>DSO</t>
  </si>
  <si>
    <t>Manual input</t>
  </si>
  <si>
    <t>Collection weeks</t>
  </si>
  <si>
    <t>Accounts receivable ageing report</t>
  </si>
  <si>
    <t>Accounts payable ageing report</t>
  </si>
  <si>
    <t>EOM</t>
  </si>
  <si>
    <t>EOM flag</t>
  </si>
  <si>
    <t>Second week flag</t>
  </si>
  <si>
    <t>Fourth week flag</t>
  </si>
  <si>
    <t>First week flag</t>
  </si>
  <si>
    <t>Third week flag</t>
  </si>
  <si>
    <t>New sales cash timing</t>
  </si>
  <si>
    <t>1st week of month</t>
  </si>
  <si>
    <t>1st + 3rd week of month</t>
  </si>
  <si>
    <t>2nd + 4th week of month</t>
  </si>
  <si>
    <t>2nd week of month</t>
  </si>
  <si>
    <t>3rd week of month</t>
  </si>
  <si>
    <t>4th week of month</t>
  </si>
  <si>
    <t>New purchases cash timing</t>
  </si>
  <si>
    <t>Current week</t>
  </si>
  <si>
    <t>Other operating income 1</t>
  </si>
  <si>
    <t>Other operating income 3</t>
  </si>
  <si>
    <t>Other operating income 2</t>
  </si>
  <si>
    <t>Total new sales</t>
  </si>
  <si>
    <t>COGS</t>
  </si>
  <si>
    <t>Material purchases</t>
  </si>
  <si>
    <t>Overheads</t>
  </si>
  <si>
    <t>Inbound logistics</t>
  </si>
  <si>
    <t>Packaging</t>
  </si>
  <si>
    <t>Other COGS</t>
  </si>
  <si>
    <t>COGS category</t>
  </si>
  <si>
    <t>As % of sales</t>
  </si>
  <si>
    <t>Total COGS</t>
  </si>
  <si>
    <t>Salary</t>
  </si>
  <si>
    <t>Social</t>
  </si>
  <si>
    <t>Payroll tax</t>
  </si>
  <si>
    <t>Average Days Payable Outstanding (DPO)</t>
  </si>
  <si>
    <t>Payyment weeks</t>
  </si>
  <si>
    <t>Direct labour</t>
  </si>
  <si>
    <t>Payment profile</t>
  </si>
  <si>
    <t>Payroll category</t>
  </si>
  <si>
    <t>Other operating expenses</t>
  </si>
  <si>
    <t>Other operating expense category</t>
  </si>
  <si>
    <t>Total payroll</t>
  </si>
  <si>
    <t>Total other operating expenses</t>
  </si>
  <si>
    <t>[Capex input 1]</t>
  </si>
  <si>
    <t>[Capex input 2]</t>
  </si>
  <si>
    <t>[Capex input 3]</t>
  </si>
  <si>
    <t>[Disposal of assets input 2]</t>
  </si>
  <si>
    <t>[Disposal of assets input 3]</t>
  </si>
  <si>
    <t>[VAT input 2]</t>
  </si>
  <si>
    <t>[VAT input 3]</t>
  </si>
  <si>
    <t>[Corporation tax input 2]</t>
  </si>
  <si>
    <t>[Corporation tax input 3]</t>
  </si>
  <si>
    <t>[Interest input 2]</t>
  </si>
  <si>
    <t>[Interest input 3]</t>
  </si>
  <si>
    <t>[Dividend payments input 1]</t>
  </si>
  <si>
    <t>[Dividend payments input 2]</t>
  </si>
  <si>
    <t>[Dividend payments input 3]</t>
  </si>
  <si>
    <t>[New equity inflow input 1]</t>
  </si>
  <si>
    <t>[New equity inflow input 2]</t>
  </si>
  <si>
    <t>[New equity inflow input 3]</t>
  </si>
  <si>
    <t>[New debt inflow / (repayment) input 1]</t>
  </si>
  <si>
    <t>[New debt inflow / (repayment) input 2]</t>
  </si>
  <si>
    <t>[New debt inflow / (repayment) input 3]</t>
  </si>
  <si>
    <t>Total non-operating receipts / payments</t>
  </si>
  <si>
    <t>Net operating cashflow</t>
  </si>
  <si>
    <t>Net cashflow</t>
  </si>
  <si>
    <t>Cash position</t>
  </si>
  <si>
    <t>Opening cash</t>
  </si>
  <si>
    <t>Closing cash</t>
  </si>
  <si>
    <t>Total available liquidity</t>
  </si>
  <si>
    <t>Plus: undrawn credit facilities</t>
  </si>
  <si>
    <t>[RCF2]</t>
  </si>
  <si>
    <t>[RCF3]</t>
  </si>
  <si>
    <t>Comments</t>
  </si>
  <si>
    <t>13 week cashflow forecast</t>
  </si>
  <si>
    <t>Bank interest</t>
  </si>
  <si>
    <t>Machinery sale</t>
  </si>
  <si>
    <t>Category lookups</t>
  </si>
  <si>
    <t>Receipts</t>
  </si>
  <si>
    <t>Other_operating_expenses</t>
  </si>
  <si>
    <t>Non_operating</t>
  </si>
  <si>
    <t>Bank postings</t>
  </si>
  <si>
    <t>Cash actuals</t>
  </si>
  <si>
    <t>CT payment</t>
  </si>
  <si>
    <t>Non-operating receipts / disbursements</t>
  </si>
  <si>
    <t>Summary cashflow forecast</t>
  </si>
  <si>
    <t>Reporting charts</t>
  </si>
  <si>
    <t>Dashboard</t>
  </si>
  <si>
    <t>Variance analysis</t>
  </si>
  <si>
    <t>Cashflow item</t>
  </si>
  <si>
    <t>Variance</t>
  </si>
  <si>
    <t>Variance %</t>
  </si>
  <si>
    <t>Select week &gt;&gt;</t>
  </si>
  <si>
    <t>Index</t>
  </si>
  <si>
    <t>Outputs</t>
  </si>
  <si>
    <t>13W CFF</t>
  </si>
  <si>
    <t>AR report</t>
  </si>
  <si>
    <t>AP report</t>
  </si>
  <si>
    <t>New purchases</t>
  </si>
  <si>
    <t>&gt;&gt;</t>
  </si>
  <si>
    <t>Click here</t>
  </si>
  <si>
    <t>Home</t>
  </si>
  <si>
    <t>Bank XYZ RCF</t>
  </si>
  <si>
    <t>Supplier name</t>
  </si>
  <si>
    <t>Collection calendar week no.</t>
  </si>
  <si>
    <t>Payment calendar week no.</t>
  </si>
  <si>
    <t>DPO</t>
  </si>
  <si>
    <t>13WEEKS | CashflowFree | 13 week cashflow forecast template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</si>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</sst>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5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0"/>
      <color theme="3"/>
      <name val="Aptos Narrow"/>
      <family val="2"/>
      <scheme val="minor"/>
    </font>
    <font>
      <b/>
      <u/>
      <sz val="10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2" fillId="0" borderId="1" xfId="0" applyFont="1" applyBorder="1"/>
    <xf numFmtId="0" fontId="2" fillId="3" borderId="1" xfId="0" applyFont="1" applyFill="1" applyBorder="1"/>
    <xf numFmtId="14" fontId="2" fillId="3" borderId="1" xfId="0" applyNumberFormat="1" applyFont="1" applyFill="1" applyBorder="1"/>
    <xf numFmtId="0" fontId="3" fillId="2" borderId="1" xfId="0" applyFont="1" applyFill="1" applyBorder="1"/>
    <xf numFmtId="0" fontId="6" fillId="2" borderId="2" xfId="0" applyFont="1" applyFill="1" applyBorder="1"/>
    <xf numFmtId="0" fontId="3" fillId="2" borderId="3" xfId="0" applyFont="1" applyFill="1" applyBorder="1"/>
    <xf numFmtId="0" fontId="3" fillId="4" borderId="1" xfId="0" applyFont="1" applyFill="1" applyBorder="1"/>
    <xf numFmtId="0" fontId="6" fillId="4" borderId="2" xfId="0" applyFont="1" applyFill="1" applyBorder="1"/>
    <xf numFmtId="0" fontId="6" fillId="4" borderId="3" xfId="0" applyFont="1" applyFill="1" applyBorder="1"/>
    <xf numFmtId="0" fontId="6" fillId="2" borderId="3" xfId="0" applyFont="1" applyFill="1" applyBorder="1"/>
    <xf numFmtId="164" fontId="2" fillId="0" borderId="1" xfId="1" applyNumberFormat="1" applyFont="1" applyBorder="1"/>
    <xf numFmtId="0" fontId="6" fillId="4" borderId="4" xfId="0" applyFont="1" applyFill="1" applyBorder="1"/>
    <xf numFmtId="0" fontId="3" fillId="2" borderId="4" xfId="0" applyFont="1" applyFill="1" applyBorder="1"/>
    <xf numFmtId="164" fontId="2" fillId="3" borderId="1" xfId="1" applyNumberFormat="1" applyFont="1" applyFill="1" applyBorder="1"/>
    <xf numFmtId="0" fontId="3" fillId="2" borderId="1" xfId="0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14" fontId="3" fillId="2" borderId="1" xfId="0" applyNumberFormat="1" applyFont="1" applyFill="1" applyBorder="1"/>
    <xf numFmtId="14" fontId="3" fillId="2" borderId="5" xfId="0" applyNumberFormat="1" applyFont="1" applyFill="1" applyBorder="1"/>
    <xf numFmtId="0" fontId="9" fillId="2" borderId="1" xfId="0" applyFont="1" applyFill="1" applyBorder="1" applyAlignment="1">
      <alignment horizontal="right"/>
    </xf>
    <xf numFmtId="14" fontId="3" fillId="5" borderId="0" xfId="0" applyNumberFormat="1" applyFont="1" applyFill="1"/>
    <xf numFmtId="14" fontId="3" fillId="5" borderId="1" xfId="0" applyNumberFormat="1" applyFont="1" applyFill="1" applyBorder="1"/>
    <xf numFmtId="0" fontId="3" fillId="5" borderId="1" xfId="0" applyFont="1" applyFill="1" applyBorder="1"/>
    <xf numFmtId="0" fontId="9" fillId="5" borderId="1" xfId="0" applyFont="1" applyFill="1" applyBorder="1" applyAlignment="1">
      <alignment horizontal="right"/>
    </xf>
    <xf numFmtId="14" fontId="3" fillId="4" borderId="0" xfId="0" applyNumberFormat="1" applyFont="1" applyFill="1"/>
    <xf numFmtId="14" fontId="3" fillId="4" borderId="6" xfId="0" applyNumberFormat="1" applyFont="1" applyFill="1" applyBorder="1"/>
    <xf numFmtId="0" fontId="3" fillId="4" borderId="6" xfId="0" applyFont="1" applyFill="1" applyBorder="1"/>
    <xf numFmtId="14" fontId="3" fillId="4" borderId="6" xfId="0" applyNumberFormat="1" applyFont="1" applyFill="1" applyBorder="1" applyAlignment="1">
      <alignment horizontal="right"/>
    </xf>
    <xf numFmtId="14" fontId="3" fillId="4" borderId="5" xfId="0" applyNumberFormat="1" applyFont="1" applyFill="1" applyBorder="1" applyAlignment="1">
      <alignment horizontal="right"/>
    </xf>
    <xf numFmtId="164" fontId="2" fillId="0" borderId="0" xfId="1" applyNumberFormat="1" applyFont="1"/>
    <xf numFmtId="164" fontId="7" fillId="0" borderId="0" xfId="0" applyNumberFormat="1" applyFont="1"/>
    <xf numFmtId="164" fontId="7" fillId="0" borderId="1" xfId="1" applyNumberFormat="1" applyFont="1" applyFill="1" applyBorder="1"/>
    <xf numFmtId="164" fontId="7" fillId="0" borderId="1" xfId="0" applyNumberFormat="1" applyFont="1" applyBorder="1"/>
    <xf numFmtId="164" fontId="2" fillId="0" borderId="1" xfId="0" applyNumberFormat="1" applyFont="1" applyBorder="1"/>
    <xf numFmtId="0" fontId="2" fillId="6" borderId="1" xfId="0" applyFont="1" applyFill="1" applyBorder="1"/>
    <xf numFmtId="164" fontId="2" fillId="6" borderId="1" xfId="1" applyNumberFormat="1" applyFont="1" applyFill="1" applyBorder="1"/>
    <xf numFmtId="14" fontId="2" fillId="6" borderId="1" xfId="0" applyNumberFormat="1" applyFont="1" applyFill="1" applyBorder="1"/>
    <xf numFmtId="164" fontId="7" fillId="0" borderId="0" xfId="1" applyNumberFormat="1" applyFont="1" applyFill="1" applyBorder="1"/>
    <xf numFmtId="9" fontId="8" fillId="3" borderId="1" xfId="0" applyNumberFormat="1" applyFont="1" applyFill="1" applyBorder="1"/>
    <xf numFmtId="0" fontId="2" fillId="0" borderId="0" xfId="0" applyFont="1" applyAlignment="1">
      <alignment horizontal="left" indent="1"/>
    </xf>
    <xf numFmtId="0" fontId="2" fillId="4" borderId="3" xfId="0" applyFont="1" applyFill="1" applyBorder="1"/>
    <xf numFmtId="0" fontId="2" fillId="4" borderId="4" xfId="0" applyFont="1" applyFill="1" applyBorder="1"/>
    <xf numFmtId="164" fontId="7" fillId="0" borderId="7" xfId="0" applyNumberFormat="1" applyFont="1" applyBorder="1"/>
    <xf numFmtId="164" fontId="7" fillId="6" borderId="1" xfId="1" applyNumberFormat="1" applyFont="1" applyFill="1" applyBorder="1"/>
    <xf numFmtId="0" fontId="2" fillId="3" borderId="1" xfId="0" applyFont="1" applyFill="1" applyBorder="1" applyAlignment="1">
      <alignment horizontal="left" indent="1"/>
    </xf>
    <xf numFmtId="164" fontId="7" fillId="6" borderId="1" xfId="0" applyNumberFormat="1" applyFont="1" applyFill="1" applyBorder="1"/>
    <xf numFmtId="0" fontId="3" fillId="2" borderId="2" xfId="0" applyFont="1" applyFill="1" applyBorder="1" applyAlignment="1">
      <alignment horizontal="center"/>
    </xf>
    <xf numFmtId="0" fontId="2" fillId="7" borderId="0" xfId="0" applyFont="1" applyFill="1"/>
    <xf numFmtId="0" fontId="2" fillId="3" borderId="1" xfId="0" applyFont="1" applyFill="1" applyBorder="1" applyAlignment="1">
      <alignment horizontal="left"/>
    </xf>
    <xf numFmtId="0" fontId="6" fillId="2" borderId="4" xfId="0" applyFont="1" applyFill="1" applyBorder="1"/>
    <xf numFmtId="164" fontId="7" fillId="7" borderId="7" xfId="0" applyNumberFormat="1" applyFont="1" applyFill="1" applyBorder="1"/>
    <xf numFmtId="164" fontId="2" fillId="7" borderId="0" xfId="1" applyNumberFormat="1" applyFont="1" applyFill="1"/>
    <xf numFmtId="43" fontId="2" fillId="0" borderId="0" xfId="0" applyNumberFormat="1" applyFont="1"/>
    <xf numFmtId="164" fontId="2" fillId="0" borderId="0" xfId="1" applyNumberFormat="1" applyFont="1" applyFill="1"/>
    <xf numFmtId="164" fontId="2" fillId="0" borderId="1" xfId="1" applyNumberFormat="1" applyFont="1" applyFill="1" applyBorder="1"/>
    <xf numFmtId="164" fontId="2" fillId="7" borderId="0" xfId="0" applyNumberFormat="1" applyFont="1" applyFill="1"/>
    <xf numFmtId="164" fontId="7" fillId="0" borderId="7" xfId="1" applyNumberFormat="1" applyFont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9" fontId="8" fillId="0" borderId="1" xfId="2" applyFont="1" applyBorder="1"/>
    <xf numFmtId="0" fontId="2" fillId="3" borderId="1" xfId="0" applyFont="1" applyFill="1" applyBorder="1" applyAlignment="1">
      <alignment horizontal="right"/>
    </xf>
    <xf numFmtId="0" fontId="11" fillId="6" borderId="1" xfId="3" applyFont="1" applyFill="1" applyBorder="1" applyAlignment="1">
      <alignment horizontal="center"/>
    </xf>
    <xf numFmtId="0" fontId="12" fillId="2" borderId="8" xfId="3" applyFont="1" applyFill="1" applyBorder="1" applyAlignment="1">
      <alignment horizontal="center"/>
    </xf>
    <xf numFmtId="14" fontId="3" fillId="4" borderId="9" xfId="0" applyNumberFormat="1" applyFont="1" applyFill="1" applyBorder="1"/>
    <xf numFmtId="0" fontId="13" fillId="0" borderId="0" xfId="0" applyFont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A3B3B8"/>
      <color rgb="FFE8D6CC"/>
      <color rgb="FFCAD3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Net cashflow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'13W CFF'!$G$10:$S$10</c:f>
              <c:numCache>
                <c:formatCode>General</c:formatCode>
                <c:ptCount val="13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  <c:pt idx="5">
                  <c:v>37</c:v>
                </c:pt>
                <c:pt idx="6">
                  <c:v>38</c:v>
                </c:pt>
                <c:pt idx="7">
                  <c:v>39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</c:numCache>
            </c:numRef>
          </c:cat>
          <c:val>
            <c:numRef>
              <c:f>'13W CFF'!$G$112:$S$112</c:f>
              <c:numCache>
                <c:formatCode>_-* #,##0_-;\-* #,##0_-;_-* "-"??_-;_-@_-</c:formatCode>
                <c:ptCount val="13"/>
                <c:pt idx="0">
                  <c:v>87686.450000000012</c:v>
                </c:pt>
                <c:pt idx="1">
                  <c:v>17155.360000000004</c:v>
                </c:pt>
                <c:pt idx="2">
                  <c:v>112758.65</c:v>
                </c:pt>
                <c:pt idx="3">
                  <c:v>-500938.36</c:v>
                </c:pt>
                <c:pt idx="4">
                  <c:v>1914.0500000000175</c:v>
                </c:pt>
                <c:pt idx="5">
                  <c:v>-750904.1</c:v>
                </c:pt>
                <c:pt idx="6">
                  <c:v>227693.05</c:v>
                </c:pt>
                <c:pt idx="7">
                  <c:v>87279.390000000014</c:v>
                </c:pt>
                <c:pt idx="8">
                  <c:v>-12374.299999999988</c:v>
                </c:pt>
                <c:pt idx="9">
                  <c:v>67533.5</c:v>
                </c:pt>
                <c:pt idx="10">
                  <c:v>91387</c:v>
                </c:pt>
                <c:pt idx="11">
                  <c:v>102432.6</c:v>
                </c:pt>
                <c:pt idx="12">
                  <c:v>16506.11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8-4BBB-B360-352BB636E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6077520"/>
        <c:axId val="1056078000"/>
      </c:lineChart>
      <c:catAx>
        <c:axId val="105607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6078000"/>
        <c:crosses val="autoZero"/>
        <c:auto val="1"/>
        <c:lblAlgn val="ctr"/>
        <c:lblOffset val="100"/>
        <c:noMultiLvlLbl val="0"/>
      </c:catAx>
      <c:valAx>
        <c:axId val="1056078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607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cash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'13W CFF'!$G$10:$S$10</c:f>
              <c:numCache>
                <c:formatCode>General</c:formatCode>
                <c:ptCount val="13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  <c:pt idx="5">
                  <c:v>37</c:v>
                </c:pt>
                <c:pt idx="6">
                  <c:v>38</c:v>
                </c:pt>
                <c:pt idx="7">
                  <c:v>39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</c:numCache>
            </c:numRef>
          </c:cat>
          <c:val>
            <c:numRef>
              <c:f>'13W CFF'!$G$121:$S$121</c:f>
              <c:numCache>
                <c:formatCode>_-* #,##0_-;\-* #,##0_-;_-* "-"??_-;_-@_-</c:formatCode>
                <c:ptCount val="13"/>
                <c:pt idx="0">
                  <c:v>1120626.55</c:v>
                </c:pt>
                <c:pt idx="1">
                  <c:v>1137781.9100000001</c:v>
                </c:pt>
                <c:pt idx="2">
                  <c:v>1250540.56</c:v>
                </c:pt>
                <c:pt idx="3">
                  <c:v>749602.20000000007</c:v>
                </c:pt>
                <c:pt idx="4">
                  <c:v>751516.25000000012</c:v>
                </c:pt>
                <c:pt idx="5">
                  <c:v>612.1500000001397</c:v>
                </c:pt>
                <c:pt idx="6">
                  <c:v>228305.20000000013</c:v>
                </c:pt>
                <c:pt idx="7">
                  <c:v>315584.59000000014</c:v>
                </c:pt>
                <c:pt idx="8">
                  <c:v>303210.29000000015</c:v>
                </c:pt>
                <c:pt idx="9">
                  <c:v>370743.79000000015</c:v>
                </c:pt>
                <c:pt idx="10">
                  <c:v>462130.79000000015</c:v>
                </c:pt>
                <c:pt idx="11">
                  <c:v>564563.39000000013</c:v>
                </c:pt>
                <c:pt idx="12">
                  <c:v>581069.50000000012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8-4BBB-B360-352BB636E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6077520"/>
        <c:axId val="1056078000"/>
      </c:lineChart>
      <c:catAx>
        <c:axId val="105607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6078000"/>
        <c:crosses val="autoZero"/>
        <c:auto val="1"/>
        <c:lblAlgn val="ctr"/>
        <c:lblOffset val="100"/>
        <c:noMultiLvlLbl val="0"/>
      </c:catAx>
      <c:valAx>
        <c:axId val="1056078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607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liquidity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'13W CFF'!$G$10:$S$10</c:f>
              <c:numCache>
                <c:formatCode>General</c:formatCode>
                <c:ptCount val="13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  <c:pt idx="5">
                  <c:v>37</c:v>
                </c:pt>
                <c:pt idx="6">
                  <c:v>38</c:v>
                </c:pt>
                <c:pt idx="7">
                  <c:v>39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</c:numCache>
            </c:numRef>
          </c:cat>
          <c:val>
            <c:numRef>
              <c:f>'13W CFF'!$G$133:$S$133</c:f>
              <c:numCache>
                <c:formatCode>_-* #,##0_-;\-* #,##0_-;_-* "-"??_-;_-@_-</c:formatCode>
                <c:ptCount val="13"/>
                <c:pt idx="0">
                  <c:v>1370626.55</c:v>
                </c:pt>
                <c:pt idx="1">
                  <c:v>1387781.9100000001</c:v>
                </c:pt>
                <c:pt idx="2">
                  <c:v>1500540.56</c:v>
                </c:pt>
                <c:pt idx="3">
                  <c:v>999602.20000000007</c:v>
                </c:pt>
                <c:pt idx="4">
                  <c:v>1001516.2500000001</c:v>
                </c:pt>
                <c:pt idx="5">
                  <c:v>250612.15000000014</c:v>
                </c:pt>
                <c:pt idx="6">
                  <c:v>478305.20000000013</c:v>
                </c:pt>
                <c:pt idx="7">
                  <c:v>565584.59000000008</c:v>
                </c:pt>
                <c:pt idx="8">
                  <c:v>553210.29000000015</c:v>
                </c:pt>
                <c:pt idx="9">
                  <c:v>620743.79000000015</c:v>
                </c:pt>
                <c:pt idx="10">
                  <c:v>712130.79000000015</c:v>
                </c:pt>
                <c:pt idx="11">
                  <c:v>814563.39000000013</c:v>
                </c:pt>
                <c:pt idx="12">
                  <c:v>831069.50000000012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8-4BBB-B360-352BB636E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6077520"/>
        <c:axId val="1056078000"/>
      </c:lineChart>
      <c:catAx>
        <c:axId val="105607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6078000"/>
        <c:crosses val="autoZero"/>
        <c:auto val="1"/>
        <c:lblAlgn val="ctr"/>
        <c:lblOffset val="100"/>
        <c:noMultiLvlLbl val="0"/>
      </c:catAx>
      <c:valAx>
        <c:axId val="1056078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607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_xlchart.v5.0</cx:f>
      </cx:strDim>
      <cx:numDim type="val">
        <cx:f>_xlchart.v5.1</cx:f>
      </cx:numDim>
    </cx:data>
  </cx:chartData>
  <cx:chart>
    <cx:title pos="t" align="ctr" overlay="0">
      <cx:tx>
        <cx:txData>
          <cx:v>Week-on-week movements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Week-on-week movements</a:t>
          </a:r>
        </a:p>
      </cx:txPr>
    </cx:title>
    <cx:plotArea>
      <cx:plotAreaRegion>
        <cx:series layoutId="waterfall" uniqueId="{5900761D-AE24-4058-90D8-6FB575424B0B}" formatIdx="0">
          <cx:tx>
            <cx:txData>
              <cx:f/>
              <cx:v>Week on week movements</cx:v>
            </cx:txData>
          </cx:tx>
          <cx:dataId val="0"/>
          <cx:layoutPr>
            <cx:visibility connectorLines="1"/>
            <cx:subtotals>
              <cx:idx val="0"/>
              <cx:idx val="13"/>
            </cx:subtotals>
          </cx:layoutPr>
        </cx:series>
      </cx:plotAreaRegion>
      <cx:axis id="0">
        <cx:catScaling gapWidth="0.5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900"/>
            </a:pPr>
            <a:endParaRPr lang="en-GB" sz="9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endParaRPr>
          </a:p>
        </cx:txPr>
      </cx:axis>
      <cx:axis id="1">
        <cx:valScaling/>
        <cx:majorGridlines/>
        <cx:tickLabels/>
      </cx:axis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GB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Aptos Narrow" panose="02110004020202020204"/>
          </a:endParaRPr>
        </a:p>
      </cx:txPr>
    </cx:legend>
  </cx:chart>
  <cx:fmtOvrs>
    <cx:fmtOvr idx="2">
      <cx:spPr>
        <a:solidFill>
          <a:schemeClr val="tx2"/>
        </a:solidFill>
      </cx:spPr>
    </cx:fmtOvr>
    <cx:fmtOvr idx="0">
      <cx:spPr>
        <a:solidFill>
          <a:schemeClr val="accent6">
            <a:lumMod val="75000"/>
          </a:schemeClr>
        </a:solidFill>
      </cx:spPr>
    </cx:fmtOvr>
    <cx:fmtOvr idx="1">
      <cx:spPr>
        <a:solidFill>
          <a:srgbClr val="C00000"/>
        </a:solidFill>
      </cx:spPr>
    </cx:fmtOvr>
  </cx:fmtOvrs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0</xdr:colOff>
      <xdr:row>38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B149F7-10C2-403D-97A6-2A0CE30B7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20800" cy="7239000"/>
        </a:xfrm>
        <a:prstGeom prst="rect">
          <a:avLst/>
        </a:prstGeom>
      </xdr:spPr>
    </xdr:pic>
    <xdr:clientData/>
  </xdr:twoCellAnchor>
  <xdr:twoCellAnchor>
    <xdr:from>
      <xdr:col>0</xdr:col>
      <xdr:colOff>209549</xdr:colOff>
      <xdr:row>10</xdr:row>
      <xdr:rowOff>60511</xdr:rowOff>
    </xdr:from>
    <xdr:to>
      <xdr:col>22</xdr:col>
      <xdr:colOff>390524</xdr:colOff>
      <xdr:row>36</xdr:row>
      <xdr:rowOff>165286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C563286-4EFF-4112-9FDE-94D5C11335A3}"/>
            </a:ext>
          </a:extLst>
        </xdr:cNvPr>
        <xdr:cNvSpPr/>
      </xdr:nvSpPr>
      <xdr:spPr>
        <a:xfrm>
          <a:off x="209549" y="1965511"/>
          <a:ext cx="13592175" cy="505777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0">
              <a:solidFill>
                <a:schemeClr val="bg1"/>
              </a:solidFill>
            </a:rPr>
            <a:t>IMPORTANT: TERMS OF USE &amp; LIMITATION OF LIABILITY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0">
              <a:solidFill>
                <a:schemeClr val="bg1"/>
              </a:solidFill>
            </a:rPr>
            <a:t>By using this Excel Template (the "Template"), you acknowledge and agree to the following: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1. Educational &amp; Inspirational Tool Only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This Template is provided by 13WEEKS Cashflow Ltd for educational purposes and as a structural framework for your own modeling. It is an "off-the-shelf" product and does not constitute bespoke financial, accounting, or tax advice.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2. No Professional-Client Relationship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While the creator of this Template is a Chartered Accountant, the purchase or use of this file does not create a professional-client relationship. This Template is sold as an information product, not as a professional service or formal engagement.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3. User Responsibility for Accuracy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You are solely responsible for the inputs, logic modifications, and outputs generated by this Template.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 Formula Verification: While we strive for excellence, we provide no guarantee that the formulas or logic are error-free. You must audit and verify all calculations before relying on them for business decisions.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</a:t>
          </a:r>
          <a:r>
            <a:rPr lang="en-GB" sz="1400" b="0" baseline="0">
              <a:solidFill>
                <a:schemeClr val="bg1"/>
              </a:solidFill>
            </a:rPr>
            <a:t> </a:t>
          </a:r>
          <a:r>
            <a:rPr lang="en-GB" sz="1400" b="0">
              <a:solidFill>
                <a:schemeClr val="bg1"/>
              </a:solidFill>
            </a:rPr>
            <a:t>No Liability: 13WEEKS</a:t>
          </a:r>
          <a:r>
            <a:rPr lang="en-GB" sz="1400" b="0" baseline="0">
              <a:solidFill>
                <a:schemeClr val="bg1"/>
              </a:solidFill>
            </a:rPr>
            <a:t> Cashflow</a:t>
          </a:r>
          <a:r>
            <a:rPr lang="en-GB" sz="1400" b="0">
              <a:solidFill>
                <a:schemeClr val="bg1"/>
              </a:solidFill>
            </a:rPr>
            <a:t> Ltd and its directors accept no liability for any financial losses, errors, or damages resulting from the use of this Template or any decisions made based on its outputs.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4. Bespoke Advice This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Template is based on general best practices. If you require formal professional assurance, a sign-off on a forecast, or bespoke accounting advice tailored to your specific circumstances, you must seek a formal engagement with a qualified professional.</a:t>
          </a:r>
        </a:p>
      </xdr:txBody>
    </xdr:sp>
    <xdr:clientData/>
  </xdr:twoCellAnchor>
  <xdr:twoCellAnchor editAs="oneCell">
    <xdr:from>
      <xdr:col>0</xdr:col>
      <xdr:colOff>346364</xdr:colOff>
      <xdr:row>2</xdr:row>
      <xdr:rowOff>0</xdr:rowOff>
    </xdr:from>
    <xdr:to>
      <xdr:col>3</xdr:col>
      <xdr:colOff>356146</xdr:colOff>
      <xdr:row>3</xdr:row>
      <xdr:rowOff>58358</xdr:rowOff>
    </xdr:to>
    <xdr:pic>
      <xdr:nvPicPr>
        <xdr:cNvPr id="7" name="Picture 6" descr="A white letter on a black background&#10;&#10;AI-generated content may be incorrect.">
          <a:extLst>
            <a:ext uri="{FF2B5EF4-FFF2-40B4-BE49-F238E27FC236}">
              <a16:creationId xmlns:a16="http://schemas.microsoft.com/office/drawing/2014/main" id="{3189A583-1CF5-4004-93B5-B83A552D6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4" y="381000"/>
          <a:ext cx="1838582" cy="248858"/>
        </a:xfrm>
        <a:prstGeom prst="rect">
          <a:avLst/>
        </a:prstGeom>
      </xdr:spPr>
    </xdr:pic>
    <xdr:clientData/>
  </xdr:twoCellAnchor>
  <xdr:twoCellAnchor editAs="oneCell">
    <xdr:from>
      <xdr:col>18</xdr:col>
      <xdr:colOff>554182</xdr:colOff>
      <xdr:row>0</xdr:row>
      <xdr:rowOff>121227</xdr:rowOff>
    </xdr:from>
    <xdr:to>
      <xdr:col>22</xdr:col>
      <xdr:colOff>601175</xdr:colOff>
      <xdr:row>5</xdr:row>
      <xdr:rowOff>96093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56D42C6-C827-4EEB-AC53-E7059C443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526982" y="121227"/>
          <a:ext cx="2485393" cy="927366"/>
        </a:xfrm>
        <a:prstGeom prst="rect">
          <a:avLst/>
        </a:prstGeom>
      </xdr:spPr>
    </xdr:pic>
    <xdr:clientData/>
  </xdr:twoCellAnchor>
  <xdr:twoCellAnchor>
    <xdr:from>
      <xdr:col>5</xdr:col>
      <xdr:colOff>593912</xdr:colOff>
      <xdr:row>2</xdr:row>
      <xdr:rowOff>1</xdr:rowOff>
    </xdr:from>
    <xdr:to>
      <xdr:col>16</xdr:col>
      <xdr:colOff>593912</xdr:colOff>
      <xdr:row>8</xdr:row>
      <xdr:rowOff>145677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651CAD90-315C-42E3-9412-CA07CF3FA6E2}"/>
            </a:ext>
          </a:extLst>
        </xdr:cNvPr>
        <xdr:cNvSpPr/>
      </xdr:nvSpPr>
      <xdr:spPr>
        <a:xfrm>
          <a:off x="3641912" y="381001"/>
          <a:ext cx="6705600" cy="1288676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0">
              <a:latin typeface="Aptos Black" panose="020B0004020202020204" pitchFamily="34" charset="0"/>
            </a:rPr>
            <a:t>Disclaimer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</xdr:row>
      <xdr:rowOff>100012</xdr:rowOff>
    </xdr:from>
    <xdr:to>
      <xdr:col>5</xdr:col>
      <xdr:colOff>585225</xdr:colOff>
      <xdr:row>45</xdr:row>
      <xdr:rowOff>84262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963391-9D0A-0FF3-BE33-C675BCCF9A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819150</xdr:colOff>
      <xdr:row>30</xdr:row>
      <xdr:rowOff>100012</xdr:rowOff>
    </xdr:from>
    <xdr:to>
      <xdr:col>10</xdr:col>
      <xdr:colOff>747150</xdr:colOff>
      <xdr:row>45</xdr:row>
      <xdr:rowOff>84262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5CA587E-7A38-3434-5200-04CD3D4A19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66675</xdr:colOff>
      <xdr:row>30</xdr:row>
      <xdr:rowOff>100012</xdr:rowOff>
    </xdr:from>
    <xdr:to>
      <xdr:col>15</xdr:col>
      <xdr:colOff>909075</xdr:colOff>
      <xdr:row>45</xdr:row>
      <xdr:rowOff>84262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2D649BF-23B2-8477-8BF9-005B28603D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46</xdr:row>
      <xdr:rowOff>109537</xdr:rowOff>
    </xdr:from>
    <xdr:to>
      <xdr:col>15</xdr:col>
      <xdr:colOff>904875</xdr:colOff>
      <xdr:row>63</xdr:row>
      <xdr:rowOff>74887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6A3ACA7A-8402-4222-B206-525F493879E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8600" y="7367587"/>
              <a:ext cx="13963650" cy="288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7013-A747-4CD5-90B7-9996A36955BA}">
  <sheetPr codeName="Sheet1">
    <tabColor theme="3"/>
  </sheetPr>
  <dimension ref="A1:W58"/>
  <sheetViews>
    <sheetView showGridLines="0" zoomScale="70" zoomScaleNormal="70" workbookViewId="0"/>
  </sheetViews>
  <sheetFormatPr defaultColWidth="0" defaultRowHeight="15" customHeight="1" zeroHeight="1" x14ac:dyDescent="0.25"/>
  <cols>
    <col min="1" max="23" width="9.140625" customWidth="1"/>
    <col min="24" max="16384" width="9.140625" hidden="1"/>
  </cols>
  <sheetData>
    <row r="1" spans="2:2" x14ac:dyDescent="0.25"/>
    <row r="2" spans="2:2" x14ac:dyDescent="0.25">
      <c r="B2" s="72"/>
    </row>
    <row r="3" spans="2:2" x14ac:dyDescent="0.25"/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  <row r="44" customFormat="1" hidden="1" x14ac:dyDescent="0.25"/>
    <row r="45" customFormat="1" hidden="1" x14ac:dyDescent="0.25"/>
    <row r="46" customFormat="1" hidden="1" x14ac:dyDescent="0.25"/>
    <row r="47" customFormat="1" hidden="1" x14ac:dyDescent="0.25"/>
    <row r="48" customFormat="1" hidden="1" x14ac:dyDescent="0.25"/>
    <row r="49" customFormat="1" hidden="1" x14ac:dyDescent="0.25"/>
    <row r="50" customFormat="1" hidden="1" x14ac:dyDescent="0.25"/>
    <row r="51" customFormat="1" hidden="1" x14ac:dyDescent="0.25"/>
    <row r="52" customFormat="1" hidden="1" x14ac:dyDescent="0.25"/>
    <row r="53" customFormat="1" hidden="1" x14ac:dyDescent="0.25"/>
    <row r="54" customFormat="1" hidden="1" x14ac:dyDescent="0.25"/>
    <row r="55" customFormat="1" hidden="1" x14ac:dyDescent="0.25"/>
    <row r="56" customFormat="1" hidden="1" x14ac:dyDescent="0.25"/>
    <row r="57" customFormat="1" hidden="1" x14ac:dyDescent="0.25"/>
    <row r="58" customFormat="1" hidden="1" x14ac:dyDescent="0.25"/>
  </sheetData>
  <sheetProtection algorithmName="SHA-512" hashValue="j9mTMgm3np3EHJk9WgETwZfXhCvfGODLQUqAANw78kpjqN4vwrmCVfmRc+CRTboY8smdtmOJHkLBQ/NwIWjbLw==" saltValue="K6MRPKSomnV8am4BDgibKA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6A28-87BC-43E6-9CCF-C2F611B829DC}">
  <sheetPr codeName="Sheet2">
    <tabColor theme="3"/>
  </sheetPr>
  <dimension ref="A1:F28"/>
  <sheetViews>
    <sheetView showGridLines="0" zoomScaleNormal="100" workbookViewId="0"/>
  </sheetViews>
  <sheetFormatPr defaultColWidth="0" defaultRowHeight="13.5" zeroHeight="1" x14ac:dyDescent="0.25"/>
  <cols>
    <col min="1" max="2" width="1.7109375" style="1" customWidth="1"/>
    <col min="3" max="5" width="30.7109375" style="1" customWidth="1"/>
    <col min="6" max="6" width="1.7109375" style="1" customWidth="1"/>
    <col min="7" max="16384" width="0" style="1" hidden="1"/>
  </cols>
  <sheetData>
    <row r="1" spans="1:6" x14ac:dyDescent="0.25">
      <c r="A1" s="3"/>
      <c r="B1" s="3"/>
      <c r="C1" s="3"/>
      <c r="D1" s="2"/>
      <c r="E1" s="2"/>
      <c r="F1" s="2"/>
    </row>
    <row r="2" spans="1:6" ht="21" x14ac:dyDescent="0.35">
      <c r="A2" s="3"/>
      <c r="B2" s="4" t="s">
        <v>217</v>
      </c>
      <c r="C2" s="3"/>
      <c r="D2" s="2"/>
      <c r="E2" s="2"/>
      <c r="F2" s="2"/>
    </row>
    <row r="3" spans="1:6" ht="19.5" x14ac:dyDescent="0.3">
      <c r="A3" s="3"/>
      <c r="B3" s="5" t="s">
        <v>203</v>
      </c>
      <c r="C3" s="3"/>
      <c r="D3" s="2"/>
      <c r="E3" s="2"/>
      <c r="F3" s="2"/>
    </row>
    <row r="4" spans="1:6" x14ac:dyDescent="0.25">
      <c r="A4" s="3"/>
      <c r="B4" s="3"/>
      <c r="C4" s="3"/>
      <c r="D4" s="2"/>
      <c r="E4" s="2"/>
      <c r="F4" s="2"/>
    </row>
    <row r="5" spans="1:6" x14ac:dyDescent="0.25"/>
    <row r="6" spans="1:6" x14ac:dyDescent="0.25"/>
    <row r="7" spans="1:6" x14ac:dyDescent="0.25">
      <c r="C7" s="73" t="s">
        <v>204</v>
      </c>
      <c r="D7" s="74"/>
      <c r="E7" s="75"/>
    </row>
    <row r="8" spans="1:6" ht="5.0999999999999996" customHeight="1" x14ac:dyDescent="0.25"/>
    <row r="9" spans="1:6" x14ac:dyDescent="0.25">
      <c r="C9" s="6" t="s">
        <v>197</v>
      </c>
      <c r="D9" s="66" t="s">
        <v>209</v>
      </c>
      <c r="E9" s="69" t="s">
        <v>210</v>
      </c>
    </row>
    <row r="10" spans="1:6" ht="5.0999999999999996" customHeight="1" x14ac:dyDescent="0.25"/>
    <row r="11" spans="1:6" x14ac:dyDescent="0.25">
      <c r="C11" s="6" t="s">
        <v>205</v>
      </c>
      <c r="D11" s="66" t="s">
        <v>209</v>
      </c>
      <c r="E11" s="69" t="s">
        <v>210</v>
      </c>
    </row>
    <row r="12" spans="1:6" ht="5.0999999999999996" customHeight="1" x14ac:dyDescent="0.25"/>
    <row r="13" spans="1:6" x14ac:dyDescent="0.25">
      <c r="C13" s="6" t="s">
        <v>192</v>
      </c>
      <c r="D13" s="66" t="s">
        <v>209</v>
      </c>
      <c r="E13" s="69" t="s">
        <v>210</v>
      </c>
    </row>
    <row r="14" spans="1:6" x14ac:dyDescent="0.25"/>
    <row r="15" spans="1:6" x14ac:dyDescent="0.25">
      <c r="C15" s="73" t="s">
        <v>8</v>
      </c>
      <c r="D15" s="74"/>
      <c r="E15" s="75"/>
    </row>
    <row r="16" spans="1:6" ht="5.0999999999999996" customHeight="1" x14ac:dyDescent="0.25"/>
    <row r="17" spans="3:5" x14ac:dyDescent="0.25">
      <c r="C17" s="6" t="s">
        <v>191</v>
      </c>
      <c r="D17" s="66" t="s">
        <v>209</v>
      </c>
      <c r="E17" s="69" t="s">
        <v>210</v>
      </c>
    </row>
    <row r="18" spans="3:5" ht="5.0999999999999996" customHeight="1" x14ac:dyDescent="0.25"/>
    <row r="19" spans="3:5" x14ac:dyDescent="0.25">
      <c r="C19" s="6" t="s">
        <v>206</v>
      </c>
      <c r="D19" s="66" t="s">
        <v>209</v>
      </c>
      <c r="E19" s="69" t="s">
        <v>210</v>
      </c>
    </row>
    <row r="20" spans="3:5" ht="5.0999999999999996" customHeight="1" x14ac:dyDescent="0.25"/>
    <row r="21" spans="3:5" x14ac:dyDescent="0.25">
      <c r="C21" s="6" t="s">
        <v>207</v>
      </c>
      <c r="D21" s="66" t="s">
        <v>209</v>
      </c>
      <c r="E21" s="69" t="s">
        <v>210</v>
      </c>
    </row>
    <row r="22" spans="3:5" ht="5.0999999999999996" customHeight="1" x14ac:dyDescent="0.25"/>
    <row r="23" spans="3:5" x14ac:dyDescent="0.25">
      <c r="C23" s="6" t="s">
        <v>63</v>
      </c>
      <c r="D23" s="66" t="s">
        <v>209</v>
      </c>
      <c r="E23" s="69" t="s">
        <v>210</v>
      </c>
    </row>
    <row r="24" spans="3:5" ht="5.0999999999999996" customHeight="1" x14ac:dyDescent="0.25"/>
    <row r="25" spans="3:5" x14ac:dyDescent="0.25">
      <c r="C25" s="6" t="s">
        <v>208</v>
      </c>
      <c r="D25" s="66" t="s">
        <v>209</v>
      </c>
      <c r="E25" s="69" t="s">
        <v>210</v>
      </c>
    </row>
    <row r="26" spans="3:5" ht="5.0999999999999996" customHeight="1" x14ac:dyDescent="0.25"/>
    <row r="27" spans="3:5" x14ac:dyDescent="0.25">
      <c r="C27" s="6" t="s">
        <v>187</v>
      </c>
      <c r="D27" s="66" t="s">
        <v>209</v>
      </c>
      <c r="E27" s="69" t="s">
        <v>210</v>
      </c>
    </row>
    <row r="28" spans="3:5" x14ac:dyDescent="0.25"/>
  </sheetData>
  <mergeCells count="2">
    <mergeCell ref="C7:E7"/>
    <mergeCell ref="C15:E15"/>
  </mergeCells>
  <hyperlinks>
    <hyperlink ref="E9" location="Dashboard!A1" display="Click here" xr:uid="{697E7DE7-1D1C-484A-A7DC-99A80A625671}"/>
    <hyperlink ref="E11" location="'13W CFF'!A1" display="Click here" xr:uid="{00C9A1DE-5BE8-48AB-A32B-BD59F0A1C6F7}"/>
    <hyperlink ref="E13" location="'Cash actuals'!A1" display="Click here" xr:uid="{93AA2478-59C9-4BBB-B094-DB8E1E74CB68}"/>
    <hyperlink ref="E17" location="'Bank postings'!A1" display="Click here" xr:uid="{151585AD-753F-4CEF-AD7F-4B7B2DEAE3EF}"/>
    <hyperlink ref="E19" location="'AR report'!A1" display="Click here" xr:uid="{6CDBCD53-86EA-4D6C-8C9B-9854C17605E4}"/>
    <hyperlink ref="E21" location="'AP report'!A1" display="Click here" xr:uid="{1CC9A741-DB64-4D76-BF5F-C911566C70F7}"/>
    <hyperlink ref="E23" location="'New sales'!A1" display="Click here" xr:uid="{7D6C3E5C-A055-448F-8508-E46B7A29DE89}"/>
    <hyperlink ref="E25" location="'New purchases'!A1" display="Click here" xr:uid="{DE5ABD0F-50A0-415E-93E4-A4437BE2D72D}"/>
    <hyperlink ref="E27" location="'Category lookups'!A1" display="Click here" xr:uid="{377A3967-50F6-4494-926F-67BE9053903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8F3A-5C39-485A-9A3B-49FFEB7383E4}">
  <sheetPr codeName="Sheet3"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8B6EB-6F3F-42A9-91BD-B2356718919A}">
  <sheetPr codeName="Sheet4">
    <tabColor theme="9" tint="0.79998168889431442"/>
  </sheetPr>
  <dimension ref="A1:Q93"/>
  <sheetViews>
    <sheetView showGridLines="0" topLeftCell="A61" zoomScale="115" zoomScaleNormal="115" workbookViewId="0">
      <selection activeCell="D14" sqref="D14"/>
    </sheetView>
  </sheetViews>
  <sheetFormatPr defaultColWidth="0" defaultRowHeight="13.5" zeroHeight="1" x14ac:dyDescent="0.25"/>
  <cols>
    <col min="1" max="2" width="1.7109375" style="1" customWidth="1"/>
    <col min="3" max="3" width="31.28515625" style="1" bestFit="1" customWidth="1"/>
    <col min="4" max="16" width="13.7109375" style="1" customWidth="1"/>
    <col min="17" max="17" width="1.7109375" style="1" customWidth="1"/>
    <col min="18" max="16384" width="9.140625" style="1" hidden="1"/>
  </cols>
  <sheetData>
    <row r="1" spans="1:17" x14ac:dyDescent="0.25">
      <c r="A1" s="3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1" x14ac:dyDescent="0.35">
      <c r="A2" s="3"/>
      <c r="B2" s="4" t="s">
        <v>217</v>
      </c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0" t="s">
        <v>211</v>
      </c>
      <c r="Q2" s="2"/>
    </row>
    <row r="3" spans="1:17" ht="19.5" x14ac:dyDescent="0.3">
      <c r="A3" s="3"/>
      <c r="B3" s="5" t="s">
        <v>197</v>
      </c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3"/>
      <c r="B4" s="3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/>
    <row r="6" spans="1:17" x14ac:dyDescent="0.25"/>
    <row r="7" spans="1:17" x14ac:dyDescent="0.25">
      <c r="C7" s="10" t="s">
        <v>195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4"/>
    </row>
    <row r="8" spans="1:17" ht="5.0999999999999996" customHeight="1" x14ac:dyDescent="0.25"/>
    <row r="9" spans="1:17" x14ac:dyDescent="0.25">
      <c r="C9" s="22" t="s">
        <v>0</v>
      </c>
      <c r="D9" s="23">
        <f>'13W CFF'!G7</f>
        <v>46237</v>
      </c>
      <c r="E9" s="23">
        <f>'13W CFF'!H7</f>
        <v>46244</v>
      </c>
      <c r="F9" s="23">
        <f>'13W CFF'!I7</f>
        <v>46251</v>
      </c>
      <c r="G9" s="23">
        <f>'13W CFF'!J7</f>
        <v>46258</v>
      </c>
      <c r="H9" s="23">
        <f>'13W CFF'!K7</f>
        <v>46265</v>
      </c>
      <c r="I9" s="23">
        <f>'13W CFF'!L7</f>
        <v>46272</v>
      </c>
      <c r="J9" s="23">
        <f>'13W CFF'!M7</f>
        <v>46279</v>
      </c>
      <c r="K9" s="23">
        <f>'13W CFF'!N7</f>
        <v>46286</v>
      </c>
      <c r="L9" s="23">
        <f>'13W CFF'!O7</f>
        <v>46293</v>
      </c>
      <c r="M9" s="23">
        <f>'13W CFF'!P7</f>
        <v>46300</v>
      </c>
      <c r="N9" s="23">
        <f>'13W CFF'!Q7</f>
        <v>46307</v>
      </c>
      <c r="O9" s="23">
        <f>'13W CFF'!R7</f>
        <v>46314</v>
      </c>
      <c r="P9" s="23">
        <f>'13W CFF'!S7</f>
        <v>46321</v>
      </c>
    </row>
    <row r="10" spans="1:17" x14ac:dyDescent="0.25">
      <c r="C10" s="22" t="s">
        <v>86</v>
      </c>
      <c r="D10" s="24">
        <f>'13W CFF'!G8</f>
        <v>46243</v>
      </c>
      <c r="E10" s="24">
        <f>'13W CFF'!H8</f>
        <v>46250</v>
      </c>
      <c r="F10" s="24">
        <f>'13W CFF'!I8</f>
        <v>46257</v>
      </c>
      <c r="G10" s="24">
        <f>'13W CFF'!J8</f>
        <v>46264</v>
      </c>
      <c r="H10" s="24">
        <f>'13W CFF'!K8</f>
        <v>46271</v>
      </c>
      <c r="I10" s="24">
        <f>'13W CFF'!L8</f>
        <v>46278</v>
      </c>
      <c r="J10" s="24">
        <f>'13W CFF'!M8</f>
        <v>46285</v>
      </c>
      <c r="K10" s="24">
        <f>'13W CFF'!N8</f>
        <v>46292</v>
      </c>
      <c r="L10" s="24">
        <f>'13W CFF'!O8</f>
        <v>46299</v>
      </c>
      <c r="M10" s="24">
        <f>'13W CFF'!P8</f>
        <v>46306</v>
      </c>
      <c r="N10" s="24">
        <f>'13W CFF'!Q8</f>
        <v>46313</v>
      </c>
      <c r="O10" s="24">
        <f>'13W CFF'!R8</f>
        <v>46320</v>
      </c>
      <c r="P10" s="24">
        <f>'13W CFF'!S8</f>
        <v>46327</v>
      </c>
    </row>
    <row r="11" spans="1:17" x14ac:dyDescent="0.25">
      <c r="C11" s="22" t="s">
        <v>87</v>
      </c>
      <c r="D11" s="9">
        <f>'13W CFF'!G9</f>
        <v>1</v>
      </c>
      <c r="E11" s="9">
        <f>'13W CFF'!H9</f>
        <v>2</v>
      </c>
      <c r="F11" s="9">
        <f>'13W CFF'!I9</f>
        <v>3</v>
      </c>
      <c r="G11" s="9">
        <f>'13W CFF'!J9</f>
        <v>4</v>
      </c>
      <c r="H11" s="9">
        <f>'13W CFF'!K9</f>
        <v>5</v>
      </c>
      <c r="I11" s="9">
        <f>'13W CFF'!L9</f>
        <v>6</v>
      </c>
      <c r="J11" s="9">
        <f>'13W CFF'!M9</f>
        <v>7</v>
      </c>
      <c r="K11" s="9">
        <f>'13W CFF'!N9</f>
        <v>8</v>
      </c>
      <c r="L11" s="9">
        <f>'13W CFF'!O9</f>
        <v>9</v>
      </c>
      <c r="M11" s="9">
        <f>'13W CFF'!P9</f>
        <v>10</v>
      </c>
      <c r="N11" s="9">
        <f>'13W CFF'!Q9</f>
        <v>11</v>
      </c>
      <c r="O11" s="9">
        <f>'13W CFF'!R9</f>
        <v>12</v>
      </c>
      <c r="P11" s="9">
        <f>'13W CFF'!S9</f>
        <v>13</v>
      </c>
    </row>
    <row r="12" spans="1:17" x14ac:dyDescent="0.25">
      <c r="C12" s="22" t="s">
        <v>88</v>
      </c>
      <c r="D12" s="9">
        <f>'13W CFF'!G10</f>
        <v>32</v>
      </c>
      <c r="E12" s="9">
        <f>'13W CFF'!H10</f>
        <v>33</v>
      </c>
      <c r="F12" s="9">
        <f>'13W CFF'!I10</f>
        <v>34</v>
      </c>
      <c r="G12" s="9">
        <f>'13W CFF'!J10</f>
        <v>35</v>
      </c>
      <c r="H12" s="9">
        <f>'13W CFF'!K10</f>
        <v>36</v>
      </c>
      <c r="I12" s="9">
        <f>'13W CFF'!L10</f>
        <v>37</v>
      </c>
      <c r="J12" s="9">
        <f>'13W CFF'!M10</f>
        <v>38</v>
      </c>
      <c r="K12" s="9">
        <f>'13W CFF'!N10</f>
        <v>39</v>
      </c>
      <c r="L12" s="9">
        <f>'13W CFF'!O10</f>
        <v>40</v>
      </c>
      <c r="M12" s="9">
        <f>'13W CFF'!P10</f>
        <v>41</v>
      </c>
      <c r="N12" s="9">
        <f>'13W CFF'!Q10</f>
        <v>42</v>
      </c>
      <c r="O12" s="9">
        <f>'13W CFF'!R10</f>
        <v>43</v>
      </c>
      <c r="P12" s="9">
        <f>'13W CFF'!S10</f>
        <v>44</v>
      </c>
    </row>
    <row r="13" spans="1:17" x14ac:dyDescent="0.25">
      <c r="C13" s="22" t="s">
        <v>89</v>
      </c>
      <c r="D13" s="9">
        <f>'13W CFF'!G11</f>
        <v>2026</v>
      </c>
      <c r="E13" s="9">
        <f>'13W CFF'!H11</f>
        <v>2026</v>
      </c>
      <c r="F13" s="9">
        <f>'13W CFF'!I11</f>
        <v>2026</v>
      </c>
      <c r="G13" s="9">
        <f>'13W CFF'!J11</f>
        <v>2026</v>
      </c>
      <c r="H13" s="9">
        <f>'13W CFF'!K11</f>
        <v>2026</v>
      </c>
      <c r="I13" s="9">
        <f>'13W CFF'!L11</f>
        <v>2026</v>
      </c>
      <c r="J13" s="9">
        <f>'13W CFF'!M11</f>
        <v>2026</v>
      </c>
      <c r="K13" s="9">
        <f>'13W CFF'!N11</f>
        <v>2026</v>
      </c>
      <c r="L13" s="9">
        <f>'13W CFF'!O11</f>
        <v>2026</v>
      </c>
      <c r="M13" s="9">
        <f>'13W CFF'!P11</f>
        <v>2026</v>
      </c>
      <c r="N13" s="9">
        <f>'13W CFF'!Q11</f>
        <v>2026</v>
      </c>
      <c r="O13" s="9">
        <f>'13W CFF'!R11</f>
        <v>2026</v>
      </c>
      <c r="P13" s="9">
        <f>'13W CFF'!S11</f>
        <v>2026</v>
      </c>
    </row>
    <row r="14" spans="1:17" x14ac:dyDescent="0.25">
      <c r="C14" s="22" t="s">
        <v>90</v>
      </c>
      <c r="D14" s="25" t="str">
        <f>'13W CFF'!G12</f>
        <v>Forecast</v>
      </c>
      <c r="E14" s="25" t="str">
        <f>'13W CFF'!H12</f>
        <v>Forecast</v>
      </c>
      <c r="F14" s="25" t="str">
        <f>'13W CFF'!I12</f>
        <v>Forecast</v>
      </c>
      <c r="G14" s="25" t="str">
        <f>'13W CFF'!J12</f>
        <v>Forecast</v>
      </c>
      <c r="H14" s="25" t="str">
        <f>'13W CFF'!K12</f>
        <v>Forecast</v>
      </c>
      <c r="I14" s="25" t="str">
        <f>'13W CFF'!L12</f>
        <v>Forecast</v>
      </c>
      <c r="J14" s="25" t="str">
        <f>'13W CFF'!M12</f>
        <v>Forecast</v>
      </c>
      <c r="K14" s="25" t="str">
        <f>'13W CFF'!N12</f>
        <v>Forecast</v>
      </c>
      <c r="L14" s="25" t="str">
        <f>'13W CFF'!O12</f>
        <v>Forecast</v>
      </c>
      <c r="M14" s="25" t="str">
        <f>'13W CFF'!P12</f>
        <v>Forecast</v>
      </c>
      <c r="N14" s="25" t="str">
        <f>'13W CFF'!Q12</f>
        <v>Forecast</v>
      </c>
      <c r="O14" s="25" t="str">
        <f>'13W CFF'!R12</f>
        <v>Forecast</v>
      </c>
      <c r="P14" s="25" t="str">
        <f>'13W CFF'!S12</f>
        <v>Forecast</v>
      </c>
    </row>
    <row r="15" spans="1:17" ht="5.0999999999999996" customHeight="1" x14ac:dyDescent="0.25"/>
    <row r="16" spans="1:17" x14ac:dyDescent="0.25">
      <c r="C16" s="1" t="s">
        <v>64</v>
      </c>
      <c r="D16" s="35">
        <f>'13W CFF'!G29</f>
        <v>113850.85</v>
      </c>
      <c r="E16" s="35">
        <f>'13W CFF'!H29</f>
        <v>43498.200000000004</v>
      </c>
      <c r="F16" s="35">
        <f>'13W CFF'!I29</f>
        <v>128208.65</v>
      </c>
      <c r="G16" s="35">
        <f>'13W CFF'!J29</f>
        <v>93812.4</v>
      </c>
      <c r="H16" s="35">
        <f>'13W CFF'!K29</f>
        <v>136094.05000000002</v>
      </c>
      <c r="I16" s="35">
        <f>'13W CFF'!L29</f>
        <v>61419.9</v>
      </c>
      <c r="J16" s="35">
        <f>'13W CFF'!M29</f>
        <v>141873.04999999999</v>
      </c>
      <c r="K16" s="35">
        <f>'13W CFF'!N29</f>
        <v>136156.35</v>
      </c>
      <c r="L16" s="35">
        <f>'13W CFF'!O29</f>
        <v>156543.70000000001</v>
      </c>
      <c r="M16" s="35">
        <f>'13W CFF'!P29</f>
        <v>125673.5</v>
      </c>
      <c r="N16" s="35">
        <f>'13W CFF'!Q29</f>
        <v>135157</v>
      </c>
      <c r="O16" s="35">
        <f>'13W CFF'!R29</f>
        <v>146202.6</v>
      </c>
      <c r="P16" s="35">
        <f>'13W CFF'!S29</f>
        <v>147812.75</v>
      </c>
    </row>
    <row r="17" spans="3:16" x14ac:dyDescent="0.25">
      <c r="C17" s="1" t="s">
        <v>75</v>
      </c>
      <c r="D17" s="35">
        <f>'13W CFF'!G63</f>
        <v>-26164.400000000001</v>
      </c>
      <c r="E17" s="35">
        <f>'13W CFF'!H63</f>
        <v>-26342.84</v>
      </c>
      <c r="F17" s="35">
        <f>'13W CFF'!I63</f>
        <v>-15450</v>
      </c>
      <c r="G17" s="35">
        <f>'13W CFF'!J63</f>
        <v>-325750.76</v>
      </c>
      <c r="H17" s="35">
        <f>'13W CFF'!K63</f>
        <v>-119180</v>
      </c>
      <c r="I17" s="35">
        <f>'13W CFF'!L63</f>
        <v>-55470</v>
      </c>
      <c r="J17" s="35">
        <f>'13W CFF'!M63</f>
        <v>-39180</v>
      </c>
      <c r="K17" s="35">
        <f>'13W CFF'!N63</f>
        <v>-48876.959999999999</v>
      </c>
      <c r="L17" s="35">
        <f>'13W CFF'!O63</f>
        <v>-106120</v>
      </c>
      <c r="M17" s="35">
        <f>'13W CFF'!P63</f>
        <v>-58140</v>
      </c>
      <c r="N17" s="35">
        <f>'13W CFF'!Q63</f>
        <v>-43770</v>
      </c>
      <c r="O17" s="35">
        <f>'13W CFF'!R63</f>
        <v>-43770</v>
      </c>
      <c r="P17" s="35">
        <f>'13W CFF'!S63</f>
        <v>-116306.64</v>
      </c>
    </row>
    <row r="18" spans="3:16" ht="5.0999999999999996" customHeight="1" x14ac:dyDescent="0.25"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3:16" x14ac:dyDescent="0.25">
      <c r="C19" s="21" t="s">
        <v>174</v>
      </c>
      <c r="D19" s="62">
        <f>'13W CFF'!G65</f>
        <v>87686.450000000012</v>
      </c>
      <c r="E19" s="62">
        <f>'13W CFF'!H65</f>
        <v>17155.360000000004</v>
      </c>
      <c r="F19" s="62">
        <f>'13W CFF'!I65</f>
        <v>112758.65</v>
      </c>
      <c r="G19" s="62">
        <f>'13W CFF'!J65</f>
        <v>-231938.36000000002</v>
      </c>
      <c r="H19" s="62">
        <f>'13W CFF'!K65</f>
        <v>16914.050000000017</v>
      </c>
      <c r="I19" s="62">
        <f>'13W CFF'!L65</f>
        <v>5949.9000000000015</v>
      </c>
      <c r="J19" s="62">
        <f>'13W CFF'!M65</f>
        <v>102693.04999999999</v>
      </c>
      <c r="K19" s="62">
        <f>'13W CFF'!N65</f>
        <v>87279.390000000014</v>
      </c>
      <c r="L19" s="62">
        <f>'13W CFF'!O65</f>
        <v>50423.700000000012</v>
      </c>
      <c r="M19" s="62">
        <f>'13W CFF'!P65</f>
        <v>67533.5</v>
      </c>
      <c r="N19" s="62">
        <f>'13W CFF'!Q65</f>
        <v>91387</v>
      </c>
      <c r="O19" s="62">
        <f>'13W CFF'!R65</f>
        <v>102432.6</v>
      </c>
      <c r="P19" s="62">
        <f>'13W CFF'!S65</f>
        <v>31506.11</v>
      </c>
    </row>
    <row r="20" spans="3:16" ht="5.0999999999999996" customHeight="1" x14ac:dyDescent="0.25">
      <c r="D20" s="35"/>
    </row>
    <row r="21" spans="3:16" x14ac:dyDescent="0.25">
      <c r="C21" s="1" t="s">
        <v>194</v>
      </c>
      <c r="D21" s="35">
        <f>'13W CFF'!G110</f>
        <v>0</v>
      </c>
      <c r="E21" s="35">
        <f>'13W CFF'!H110</f>
        <v>0</v>
      </c>
      <c r="F21" s="35">
        <f>'13W CFF'!I110</f>
        <v>0</v>
      </c>
      <c r="G21" s="35">
        <f>'13W CFF'!J110</f>
        <v>-269000</v>
      </c>
      <c r="H21" s="35">
        <f>'13W CFF'!K110</f>
        <v>-15000</v>
      </c>
      <c r="I21" s="35">
        <f>'13W CFF'!L110</f>
        <v>-756854</v>
      </c>
      <c r="J21" s="35">
        <f>'13W CFF'!M110</f>
        <v>125000</v>
      </c>
      <c r="K21" s="35">
        <f>'13W CFF'!N110</f>
        <v>0</v>
      </c>
      <c r="L21" s="35">
        <f>'13W CFF'!O110</f>
        <v>-62798</v>
      </c>
      <c r="M21" s="35">
        <f>'13W CFF'!P110</f>
        <v>0</v>
      </c>
      <c r="N21" s="35">
        <f>'13W CFF'!Q110</f>
        <v>0</v>
      </c>
      <c r="O21" s="35">
        <f>'13W CFF'!R110</f>
        <v>0</v>
      </c>
      <c r="P21" s="35">
        <f>'13W CFF'!S110</f>
        <v>-15000</v>
      </c>
    </row>
    <row r="22" spans="3:16" ht="5.0999999999999996" customHeight="1" x14ac:dyDescent="0.25"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</row>
    <row r="23" spans="3:16" x14ac:dyDescent="0.25">
      <c r="C23" s="21" t="s">
        <v>175</v>
      </c>
      <c r="D23" s="62">
        <f>'13W CFF'!G112</f>
        <v>87686.450000000012</v>
      </c>
      <c r="E23" s="62">
        <f>'13W CFF'!H112</f>
        <v>17155.360000000004</v>
      </c>
      <c r="F23" s="62">
        <f>'13W CFF'!I112</f>
        <v>112758.65</v>
      </c>
      <c r="G23" s="62">
        <f>'13W CFF'!J112</f>
        <v>-500938.36</v>
      </c>
      <c r="H23" s="62">
        <f>'13W CFF'!K112</f>
        <v>1914.0500000000175</v>
      </c>
      <c r="I23" s="62">
        <f>'13W CFF'!L112</f>
        <v>-750904.1</v>
      </c>
      <c r="J23" s="62">
        <f>'13W CFF'!M112</f>
        <v>227693.05</v>
      </c>
      <c r="K23" s="62">
        <f>'13W CFF'!N112</f>
        <v>87279.390000000014</v>
      </c>
      <c r="L23" s="62">
        <f>'13W CFF'!O112</f>
        <v>-12374.299999999988</v>
      </c>
      <c r="M23" s="62">
        <f>'13W CFF'!P112</f>
        <v>67533.5</v>
      </c>
      <c r="N23" s="62">
        <f>'13W CFF'!Q112</f>
        <v>91387</v>
      </c>
      <c r="O23" s="62">
        <f>'13W CFF'!R112</f>
        <v>102432.6</v>
      </c>
      <c r="P23" s="62">
        <f>'13W CFF'!S112</f>
        <v>16506.11</v>
      </c>
    </row>
    <row r="24" spans="3:16" ht="5.0999999999999996" customHeight="1" x14ac:dyDescent="0.25">
      <c r="D24" s="35"/>
    </row>
    <row r="25" spans="3:16" x14ac:dyDescent="0.25">
      <c r="C25" s="1" t="s">
        <v>177</v>
      </c>
      <c r="D25" s="35">
        <f>'13W CFF'!G117</f>
        <v>1032940.1</v>
      </c>
      <c r="E25" s="35">
        <f>'13W CFF'!H117</f>
        <v>1120626.55</v>
      </c>
      <c r="F25" s="35">
        <f>'13W CFF'!I117</f>
        <v>1137781.9100000001</v>
      </c>
      <c r="G25" s="35">
        <f>'13W CFF'!J117</f>
        <v>1250540.56</v>
      </c>
      <c r="H25" s="35">
        <f>'13W CFF'!K117</f>
        <v>749602.20000000007</v>
      </c>
      <c r="I25" s="35">
        <f>'13W CFF'!L117</f>
        <v>751516.25000000012</v>
      </c>
      <c r="J25" s="35">
        <f>'13W CFF'!M117</f>
        <v>612.1500000001397</v>
      </c>
      <c r="K25" s="35">
        <f>'13W CFF'!N117</f>
        <v>228305.20000000013</v>
      </c>
      <c r="L25" s="35">
        <f>'13W CFF'!O117</f>
        <v>315584.59000000014</v>
      </c>
      <c r="M25" s="35">
        <f>'13W CFF'!P117</f>
        <v>303210.29000000015</v>
      </c>
      <c r="N25" s="35">
        <f>'13W CFF'!Q117</f>
        <v>370743.79000000015</v>
      </c>
      <c r="O25" s="35">
        <f>'13W CFF'!R117</f>
        <v>462130.79000000015</v>
      </c>
      <c r="P25" s="35">
        <f>'13W CFF'!S117</f>
        <v>564563.39000000013</v>
      </c>
    </row>
    <row r="26" spans="3:16" ht="5.0999999999999996" customHeight="1" x14ac:dyDescent="0.25"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</row>
    <row r="27" spans="3:16" x14ac:dyDescent="0.25">
      <c r="C27" s="21" t="s">
        <v>178</v>
      </c>
      <c r="D27" s="62">
        <f>'13W CFF'!G121</f>
        <v>1120626.55</v>
      </c>
      <c r="E27" s="62">
        <f>'13W CFF'!H121</f>
        <v>1137781.9100000001</v>
      </c>
      <c r="F27" s="62">
        <f>'13W CFF'!I121</f>
        <v>1250540.56</v>
      </c>
      <c r="G27" s="62">
        <f>'13W CFF'!J121</f>
        <v>749602.20000000007</v>
      </c>
      <c r="H27" s="62">
        <f>'13W CFF'!K121</f>
        <v>751516.25000000012</v>
      </c>
      <c r="I27" s="62">
        <f>'13W CFF'!L121</f>
        <v>612.1500000001397</v>
      </c>
      <c r="J27" s="62">
        <f>'13W CFF'!M121</f>
        <v>228305.20000000013</v>
      </c>
      <c r="K27" s="62">
        <f>'13W CFF'!N121</f>
        <v>315584.59000000014</v>
      </c>
      <c r="L27" s="62">
        <f>'13W CFF'!O121</f>
        <v>303210.29000000015</v>
      </c>
      <c r="M27" s="62">
        <f>'13W CFF'!P121</f>
        <v>370743.79000000015</v>
      </c>
      <c r="N27" s="62">
        <f>'13W CFF'!Q121</f>
        <v>462130.79000000015</v>
      </c>
      <c r="O27" s="62">
        <f>'13W CFF'!R121</f>
        <v>564563.39000000013</v>
      </c>
      <c r="P27" s="62">
        <f>'13W CFF'!S121</f>
        <v>581069.50000000012</v>
      </c>
    </row>
    <row r="28" spans="3:16" x14ac:dyDescent="0.25"/>
    <row r="29" spans="3:16" x14ac:dyDescent="0.25"/>
    <row r="30" spans="3:16" x14ac:dyDescent="0.25">
      <c r="C30" s="10" t="s">
        <v>196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4"/>
    </row>
    <row r="31" spans="3:16" x14ac:dyDescent="0.25"/>
    <row r="32" spans="3:16" x14ac:dyDescent="0.25"/>
    <row r="33" spans="3:4" x14ac:dyDescent="0.25"/>
    <row r="34" spans="3:4" x14ac:dyDescent="0.25"/>
    <row r="35" spans="3:4" x14ac:dyDescent="0.25"/>
    <row r="36" spans="3:4" x14ac:dyDescent="0.25"/>
    <row r="37" spans="3:4" x14ac:dyDescent="0.25"/>
    <row r="38" spans="3:4" x14ac:dyDescent="0.25"/>
    <row r="39" spans="3:4" x14ac:dyDescent="0.25"/>
    <row r="40" spans="3:4" x14ac:dyDescent="0.25"/>
    <row r="41" spans="3:4" x14ac:dyDescent="0.25"/>
    <row r="42" spans="3:4" x14ac:dyDescent="0.25"/>
    <row r="43" spans="3:4" x14ac:dyDescent="0.25"/>
    <row r="44" spans="3:4" x14ac:dyDescent="0.25"/>
    <row r="45" spans="3:4" x14ac:dyDescent="0.25"/>
    <row r="46" spans="3:4" x14ac:dyDescent="0.25"/>
    <row r="47" spans="3:4" x14ac:dyDescent="0.25"/>
    <row r="48" spans="3:4" x14ac:dyDescent="0.25">
      <c r="C48" s="1" t="s">
        <v>177</v>
      </c>
      <c r="D48" s="35">
        <f>'13W CFF'!G117</f>
        <v>1032940.1</v>
      </c>
    </row>
    <row r="49" spans="3:4" x14ac:dyDescent="0.25">
      <c r="C49" s="1" t="str">
        <f>'13W CFF'!C29</f>
        <v>Total trading receipts</v>
      </c>
      <c r="D49" s="35">
        <f>'13W CFF'!G29</f>
        <v>113850.85</v>
      </c>
    </row>
    <row r="50" spans="3:4" x14ac:dyDescent="0.25">
      <c r="C50" s="1" t="str">
        <f>'13W CFF'!C34</f>
        <v>Accounts payable</v>
      </c>
      <c r="D50" s="1">
        <f>'13W CFF'!G34</f>
        <v>-7624.4</v>
      </c>
    </row>
    <row r="51" spans="3:4" x14ac:dyDescent="0.25">
      <c r="C51" s="1" t="str">
        <f>'13W CFF'!C36</f>
        <v>COGS</v>
      </c>
      <c r="D51" s="1">
        <f>'13W CFF'!G36</f>
        <v>-18540</v>
      </c>
    </row>
    <row r="52" spans="3:4" x14ac:dyDescent="0.25">
      <c r="C52" s="1" t="str">
        <f>'13W CFF'!C44</f>
        <v>Payroll</v>
      </c>
      <c r="D52" s="1">
        <f>'13W CFF'!G44</f>
        <v>0</v>
      </c>
    </row>
    <row r="53" spans="3:4" x14ac:dyDescent="0.25">
      <c r="C53" s="1" t="str">
        <f>'13W CFF'!C49</f>
        <v>Property costs</v>
      </c>
      <c r="D53" s="1">
        <f>'13W CFF'!G49</f>
        <v>0</v>
      </c>
    </row>
    <row r="54" spans="3:4" x14ac:dyDescent="0.25">
      <c r="C54" s="1" t="str">
        <f>'13W CFF'!C51</f>
        <v>Utilities</v>
      </c>
      <c r="D54" s="1">
        <f>'13W CFF'!G51</f>
        <v>0</v>
      </c>
    </row>
    <row r="55" spans="3:4" x14ac:dyDescent="0.25">
      <c r="C55" s="1" t="str">
        <f>'13W CFF'!C53</f>
        <v>IT &amp; software</v>
      </c>
      <c r="D55" s="1">
        <f>'13W CFF'!G53</f>
        <v>0</v>
      </c>
    </row>
    <row r="56" spans="3:4" x14ac:dyDescent="0.25">
      <c r="C56" s="1" t="str">
        <f>'13W CFF'!C55</f>
        <v>Marketing</v>
      </c>
      <c r="D56" s="1">
        <f>'13W CFF'!G55</f>
        <v>0</v>
      </c>
    </row>
    <row r="57" spans="3:4" x14ac:dyDescent="0.25">
      <c r="C57" s="1" t="str">
        <f>'13W CFF'!C57</f>
        <v>Travel</v>
      </c>
      <c r="D57" s="1">
        <f>'13W CFF'!G57</f>
        <v>0</v>
      </c>
    </row>
    <row r="58" spans="3:4" x14ac:dyDescent="0.25">
      <c r="C58" s="1" t="str">
        <f>'13W CFF'!C59</f>
        <v>Insurance</v>
      </c>
      <c r="D58" s="1">
        <f>'13W CFF'!G59</f>
        <v>0</v>
      </c>
    </row>
    <row r="59" spans="3:4" x14ac:dyDescent="0.25">
      <c r="C59" s="1" t="str">
        <f>'13W CFF'!C61</f>
        <v>Other disbursements</v>
      </c>
      <c r="D59" s="1">
        <f>'13W CFF'!G61</f>
        <v>0</v>
      </c>
    </row>
    <row r="60" spans="3:4" x14ac:dyDescent="0.25">
      <c r="C60" s="1" t="s">
        <v>194</v>
      </c>
      <c r="D60" s="35">
        <f>'13W CFF'!G110</f>
        <v>0</v>
      </c>
    </row>
    <row r="61" spans="3:4" x14ac:dyDescent="0.25">
      <c r="C61" s="1" t="s">
        <v>178</v>
      </c>
      <c r="D61" s="35">
        <f>'13W CFF'!G121</f>
        <v>1120626.55</v>
      </c>
    </row>
    <row r="62" spans="3:4" x14ac:dyDescent="0.25"/>
    <row r="63" spans="3:4" x14ac:dyDescent="0.25"/>
    <row r="64" spans="3:4" x14ac:dyDescent="0.25"/>
    <row r="65" spans="3:16" x14ac:dyDescent="0.25"/>
    <row r="66" spans="3:16" x14ac:dyDescent="0.25"/>
    <row r="67" spans="3:16" x14ac:dyDescent="0.25">
      <c r="C67" s="10" t="s">
        <v>198</v>
      </c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4"/>
    </row>
    <row r="68" spans="3:16" ht="5.0999999999999996" customHeight="1" x14ac:dyDescent="0.25"/>
    <row r="69" spans="3:16" x14ac:dyDescent="0.25">
      <c r="C69" s="22" t="s">
        <v>202</v>
      </c>
      <c r="D69" s="68">
        <v>31</v>
      </c>
      <c r="E69" s="7">
        <v>32</v>
      </c>
    </row>
    <row r="70" spans="3:16" ht="5.0999999999999996" customHeight="1" x14ac:dyDescent="0.25">
      <c r="D70" s="65"/>
    </row>
    <row r="71" spans="3:16" x14ac:dyDescent="0.25">
      <c r="C71" s="9" t="s">
        <v>199</v>
      </c>
      <c r="D71" s="20" t="s">
        <v>92</v>
      </c>
      <c r="E71" s="20" t="s">
        <v>93</v>
      </c>
      <c r="F71" s="20" t="s">
        <v>200</v>
      </c>
      <c r="G71" s="20" t="s">
        <v>201</v>
      </c>
    </row>
    <row r="72" spans="3:16" x14ac:dyDescent="0.25">
      <c r="C72" s="6" t="str">
        <f>'13W CFF'!C29</f>
        <v>Total trading receipts</v>
      </c>
      <c r="D72" s="16">
        <f>SUMIFS('Cash actuals'!E28:R28, 'Cash actuals'!E$9:R$9, Dashboard!$D$69)</f>
        <v>153380</v>
      </c>
      <c r="E72" s="16">
        <f>SUMIFS('13W CFF'!G29:S29, '13W CFF'!G$10:S$10, Dashboard!$E$69)</f>
        <v>113850.85</v>
      </c>
      <c r="F72" s="39">
        <f>E72 - D72</f>
        <v>-39529.149999999994</v>
      </c>
      <c r="G72" s="67">
        <f>IFERROR(F72 / E72, "")</f>
        <v>-0.34720118470788747</v>
      </c>
    </row>
    <row r="73" spans="3:16" x14ac:dyDescent="0.25">
      <c r="C73" s="6" t="str">
        <f>'13W CFF'!C34</f>
        <v>Accounts payable</v>
      </c>
      <c r="D73" s="16">
        <f>SUMIFS('Cash actuals'!E33:R33, 'Cash actuals'!E$9:R$9, Dashboard!$D$69)</f>
        <v>0</v>
      </c>
      <c r="E73" s="16">
        <f>SUMIFS('13W CFF'!G34:S34, '13W CFF'!G$10:S$10, Dashboard!$E$69)</f>
        <v>-7624.4</v>
      </c>
      <c r="F73" s="39">
        <f t="shared" ref="F73:F91" si="0">E73 - D73</f>
        <v>-7624.4</v>
      </c>
      <c r="G73" s="67">
        <f t="shared" ref="G73:G91" si="1">IFERROR(F73 / E73, "")</f>
        <v>1</v>
      </c>
    </row>
    <row r="74" spans="3:16" x14ac:dyDescent="0.25">
      <c r="C74" s="6" t="str">
        <f>'13W CFF'!C36</f>
        <v>COGS</v>
      </c>
      <c r="D74" s="16">
        <f>SUMIFS('Cash actuals'!E35:R35, 'Cash actuals'!E$9:R$9, Dashboard!$D$69)</f>
        <v>-56629</v>
      </c>
      <c r="E74" s="16">
        <f>SUMIFS('13W CFF'!G36:S36, '13W CFF'!G$10:S$10, Dashboard!$E$69)</f>
        <v>-18540</v>
      </c>
      <c r="F74" s="39">
        <f t="shared" si="0"/>
        <v>38089</v>
      </c>
      <c r="G74" s="67">
        <f t="shared" si="1"/>
        <v>-2.0544228694714133</v>
      </c>
    </row>
    <row r="75" spans="3:16" x14ac:dyDescent="0.25">
      <c r="C75" s="6" t="str">
        <f>'13W CFF'!C44</f>
        <v>Payroll</v>
      </c>
      <c r="D75" s="16">
        <f>SUMIFS('Cash actuals'!E43:R43, 'Cash actuals'!E$9:R$9, Dashboard!$D$69)</f>
        <v>-26787</v>
      </c>
      <c r="E75" s="16">
        <f>SUMIFS('13W CFF'!G44:S44, '13W CFF'!G$10:S$10, Dashboard!$E$69)</f>
        <v>0</v>
      </c>
      <c r="F75" s="39">
        <f t="shared" si="0"/>
        <v>26787</v>
      </c>
      <c r="G75" s="67" t="str">
        <f t="shared" si="1"/>
        <v/>
      </c>
    </row>
    <row r="76" spans="3:16" x14ac:dyDescent="0.25">
      <c r="C76" s="6" t="str">
        <f>'13W CFF'!C49</f>
        <v>Property costs</v>
      </c>
      <c r="D76" s="16">
        <f>SUMIFS('Cash actuals'!E48:R48, 'Cash actuals'!E$9:R$9, Dashboard!$D$69)</f>
        <v>0</v>
      </c>
      <c r="E76" s="16">
        <f>SUMIFS('13W CFF'!G49:S49, '13W CFF'!G$10:S$10, Dashboard!$E$69)</f>
        <v>0</v>
      </c>
      <c r="F76" s="39">
        <f t="shared" si="0"/>
        <v>0</v>
      </c>
      <c r="G76" s="67" t="str">
        <f t="shared" si="1"/>
        <v/>
      </c>
    </row>
    <row r="77" spans="3:16" x14ac:dyDescent="0.25">
      <c r="C77" s="6" t="str">
        <f>'13W CFF'!C51</f>
        <v>Utilities</v>
      </c>
      <c r="D77" s="16">
        <f>SUMIFS('Cash actuals'!E50:R50, 'Cash actuals'!E$9:R$9, Dashboard!$D$69)</f>
        <v>0</v>
      </c>
      <c r="E77" s="16">
        <f>SUMIFS('13W CFF'!G51:S51, '13W CFF'!G$10:S$10, Dashboard!$E$69)</f>
        <v>0</v>
      </c>
      <c r="F77" s="39">
        <f t="shared" si="0"/>
        <v>0</v>
      </c>
      <c r="G77" s="67" t="str">
        <f t="shared" si="1"/>
        <v/>
      </c>
    </row>
    <row r="78" spans="3:16" x14ac:dyDescent="0.25">
      <c r="C78" s="6" t="str">
        <f>'13W CFF'!C53</f>
        <v>IT &amp; software</v>
      </c>
      <c r="D78" s="16">
        <f>SUMIFS('Cash actuals'!E52:R52, 'Cash actuals'!E$9:R$9, Dashboard!$D$69)</f>
        <v>-7464</v>
      </c>
      <c r="E78" s="16">
        <f>SUMIFS('13W CFF'!G53:S53, '13W CFF'!G$10:S$10, Dashboard!$E$69)</f>
        <v>0</v>
      </c>
      <c r="F78" s="39">
        <f t="shared" si="0"/>
        <v>7464</v>
      </c>
      <c r="G78" s="67" t="str">
        <f t="shared" si="1"/>
        <v/>
      </c>
    </row>
    <row r="79" spans="3:16" x14ac:dyDescent="0.25">
      <c r="C79" s="6" t="str">
        <f>'13W CFF'!C55</f>
        <v>Marketing</v>
      </c>
      <c r="D79" s="16">
        <f>SUMIFS('Cash actuals'!E54:R54, 'Cash actuals'!E$9:R$9, Dashboard!$D$69)</f>
        <v>-13827</v>
      </c>
      <c r="E79" s="16">
        <f>SUMIFS('13W CFF'!G55:S55, '13W CFF'!G$10:S$10, Dashboard!$E$69)</f>
        <v>0</v>
      </c>
      <c r="F79" s="39">
        <f t="shared" si="0"/>
        <v>13827</v>
      </c>
      <c r="G79" s="67" t="str">
        <f t="shared" si="1"/>
        <v/>
      </c>
    </row>
    <row r="80" spans="3:16" x14ac:dyDescent="0.25">
      <c r="C80" s="6" t="str">
        <f>'13W CFF'!C57</f>
        <v>Travel</v>
      </c>
      <c r="D80" s="16">
        <f>SUMIFS('Cash actuals'!E56:R56, 'Cash actuals'!E$9:R$9, Dashboard!$D$69)</f>
        <v>0</v>
      </c>
      <c r="E80" s="16">
        <f>SUMIFS('13W CFF'!G57:S57, '13W CFF'!G$10:S$10, Dashboard!$E$69)</f>
        <v>0</v>
      </c>
      <c r="F80" s="39">
        <f t="shared" si="0"/>
        <v>0</v>
      </c>
      <c r="G80" s="67" t="str">
        <f t="shared" si="1"/>
        <v/>
      </c>
    </row>
    <row r="81" spans="3:7" x14ac:dyDescent="0.25">
      <c r="C81" s="6" t="str">
        <f>'13W CFF'!C59</f>
        <v>Insurance</v>
      </c>
      <c r="D81" s="16">
        <f>SUMIFS('Cash actuals'!E58:R58, 'Cash actuals'!E$9:R$9, Dashboard!$D$69)</f>
        <v>-7857</v>
      </c>
      <c r="E81" s="16">
        <f>SUMIFS('13W CFF'!G59:S59, '13W CFF'!G$10:S$10, Dashboard!$E$69)</f>
        <v>0</v>
      </c>
      <c r="F81" s="39">
        <f t="shared" si="0"/>
        <v>7857</v>
      </c>
      <c r="G81" s="67" t="str">
        <f t="shared" si="1"/>
        <v/>
      </c>
    </row>
    <row r="82" spans="3:7" x14ac:dyDescent="0.25">
      <c r="C82" s="6" t="str">
        <f>'13W CFF'!C61</f>
        <v>Other disbursements</v>
      </c>
      <c r="D82" s="16">
        <f>SUMIFS('Cash actuals'!E60:R60, 'Cash actuals'!E$9:R$9, Dashboard!$D$69)</f>
        <v>0</v>
      </c>
      <c r="E82" s="16">
        <f>SUMIFS('13W CFF'!G61:S61, '13W CFF'!G$10:S$10, Dashboard!$E$69)</f>
        <v>0</v>
      </c>
      <c r="F82" s="39">
        <f t="shared" si="0"/>
        <v>0</v>
      </c>
      <c r="G82" s="67" t="str">
        <f t="shared" si="1"/>
        <v/>
      </c>
    </row>
    <row r="83" spans="3:7" x14ac:dyDescent="0.25">
      <c r="C83" s="6" t="str">
        <f>'13W CFF'!C70</f>
        <v>Capex</v>
      </c>
      <c r="D83" s="16">
        <f>SUMIFS('Cash actuals'!E69:R69, 'Cash actuals'!E$9:R$9, Dashboard!$D$69)</f>
        <v>0</v>
      </c>
      <c r="E83" s="16">
        <f>SUMIFS('13W CFF'!G70:S70, '13W CFF'!G$10:S$10, Dashboard!$E$69)</f>
        <v>0</v>
      </c>
      <c r="F83" s="39">
        <f t="shared" si="0"/>
        <v>0</v>
      </c>
      <c r="G83" s="67" t="str">
        <f t="shared" si="1"/>
        <v/>
      </c>
    </row>
    <row r="84" spans="3:7" x14ac:dyDescent="0.25">
      <c r="C84" s="6" t="str">
        <f>'13W CFF'!C75</f>
        <v>Disposal of assets</v>
      </c>
      <c r="D84" s="16">
        <f>SUMIFS('Cash actuals'!E71:R71, 'Cash actuals'!E$9:R$9, Dashboard!$D$69)</f>
        <v>0</v>
      </c>
      <c r="E84" s="16">
        <f>SUMIFS('13W CFF'!G75:S75, '13W CFF'!G$10:S$10, Dashboard!$E$69)</f>
        <v>0</v>
      </c>
      <c r="F84" s="39">
        <f t="shared" si="0"/>
        <v>0</v>
      </c>
      <c r="G84" s="67" t="str">
        <f t="shared" si="1"/>
        <v/>
      </c>
    </row>
    <row r="85" spans="3:7" x14ac:dyDescent="0.25">
      <c r="C85" s="6" t="str">
        <f>'13W CFF'!C80</f>
        <v>VAT</v>
      </c>
      <c r="D85" s="16">
        <f>SUMIFS('Cash actuals'!E73:R73, 'Cash actuals'!E$9:R$9, Dashboard!$D$69)</f>
        <v>-23589</v>
      </c>
      <c r="E85" s="16">
        <f>SUMIFS('13W CFF'!G80:S80, '13W CFF'!G$10:S$10, Dashboard!$E$69)</f>
        <v>0</v>
      </c>
      <c r="F85" s="39">
        <f t="shared" si="0"/>
        <v>23589</v>
      </c>
      <c r="G85" s="67" t="str">
        <f t="shared" si="1"/>
        <v/>
      </c>
    </row>
    <row r="86" spans="3:7" x14ac:dyDescent="0.25">
      <c r="C86" s="6" t="str">
        <f>'13W CFF'!C85</f>
        <v>Corporation tax</v>
      </c>
      <c r="D86" s="16">
        <f>SUMIFS('Cash actuals'!E75:R75, 'Cash actuals'!E$9:R$9, Dashboard!$D$69)</f>
        <v>0</v>
      </c>
      <c r="E86" s="16">
        <f>SUMIFS('13W CFF'!G85:S85, '13W CFF'!G$10:S$10, Dashboard!$E$69)</f>
        <v>0</v>
      </c>
      <c r="F86" s="39">
        <f t="shared" si="0"/>
        <v>0</v>
      </c>
      <c r="G86" s="67" t="str">
        <f t="shared" si="1"/>
        <v/>
      </c>
    </row>
    <row r="87" spans="3:7" x14ac:dyDescent="0.25">
      <c r="C87" s="6" t="str">
        <f>'13W CFF'!C90</f>
        <v>Interest</v>
      </c>
      <c r="D87" s="16">
        <f>SUMIFS('Cash actuals'!E77:R77, 'Cash actuals'!E$9:R$9, Dashboard!$D$69)</f>
        <v>0</v>
      </c>
      <c r="E87" s="16">
        <f>SUMIFS('13W CFF'!G90:S90, '13W CFF'!G$10:S$10, Dashboard!$E$69)</f>
        <v>0</v>
      </c>
      <c r="F87" s="39">
        <f t="shared" si="0"/>
        <v>0</v>
      </c>
      <c r="G87" s="67" t="str">
        <f t="shared" si="1"/>
        <v/>
      </c>
    </row>
    <row r="88" spans="3:7" x14ac:dyDescent="0.25">
      <c r="C88" s="6" t="str">
        <f>'13W CFF'!C95</f>
        <v>Dividend payments</v>
      </c>
      <c r="D88" s="16">
        <f>SUMIFS('Cash actuals'!E79:R79, 'Cash actuals'!E$9:R$9, Dashboard!$D$69)</f>
        <v>0</v>
      </c>
      <c r="E88" s="16">
        <f>SUMIFS('13W CFF'!G95:S95, '13W CFF'!G$10:S$10, Dashboard!$E$69)</f>
        <v>0</v>
      </c>
      <c r="F88" s="39">
        <f t="shared" si="0"/>
        <v>0</v>
      </c>
      <c r="G88" s="67" t="str">
        <f t="shared" si="1"/>
        <v/>
      </c>
    </row>
    <row r="89" spans="3:7" x14ac:dyDescent="0.25">
      <c r="C89" s="6" t="str">
        <f>'13W CFF'!C100</f>
        <v>New equity inflow</v>
      </c>
      <c r="D89" s="16">
        <f>SUMIFS('Cash actuals'!E81:R81, 'Cash actuals'!E$9:R$9, Dashboard!$D$69)</f>
        <v>0</v>
      </c>
      <c r="E89" s="16">
        <f>SUMIFS('13W CFF'!G100:S100, '13W CFF'!G$10:S$10, Dashboard!$E$69)</f>
        <v>0</v>
      </c>
      <c r="F89" s="39">
        <f t="shared" si="0"/>
        <v>0</v>
      </c>
      <c r="G89" s="67" t="str">
        <f t="shared" si="1"/>
        <v/>
      </c>
    </row>
    <row r="90" spans="3:7" x14ac:dyDescent="0.25">
      <c r="C90" s="6" t="str">
        <f>'13W CFF'!C105</f>
        <v>New debt inflow / (repayment)</v>
      </c>
      <c r="D90" s="16">
        <f>SUMIFS('Cash actuals'!E83:R83, 'Cash actuals'!E$9:R$9, Dashboard!$D$69)</f>
        <v>0</v>
      </c>
      <c r="E90" s="16">
        <f>SUMIFS('13W CFF'!G105:S105, '13W CFF'!G$10:S$10, Dashboard!$E$69)</f>
        <v>0</v>
      </c>
      <c r="F90" s="39">
        <f t="shared" si="0"/>
        <v>0</v>
      </c>
      <c r="G90" s="67" t="str">
        <f t="shared" si="1"/>
        <v/>
      </c>
    </row>
    <row r="91" spans="3:7" x14ac:dyDescent="0.25">
      <c r="C91" s="6" t="str">
        <f>'13W CFF'!C121</f>
        <v>Closing cash</v>
      </c>
      <c r="D91" s="16">
        <f>SUMIFS('Cash actuals'!E96:R96, 'Cash actuals'!E$9:R$9, Dashboard!$D$69)</f>
        <v>1032940.1</v>
      </c>
      <c r="E91" s="16">
        <f>SUMIFS('13W CFF'!G121:S121, '13W CFF'!G$10:S$10, Dashboard!$E$69)</f>
        <v>1120626.55</v>
      </c>
      <c r="F91" s="39">
        <f t="shared" si="0"/>
        <v>87686.45000000007</v>
      </c>
      <c r="G91" s="67">
        <f t="shared" si="1"/>
        <v>7.824769991394552E-2</v>
      </c>
    </row>
    <row r="92" spans="3:7" x14ac:dyDescent="0.25"/>
    <row r="93" spans="3:7" x14ac:dyDescent="0.25"/>
  </sheetData>
  <hyperlinks>
    <hyperlink ref="P2" location="Index!A1" display="Home" xr:uid="{8B7D6ABD-2979-4716-9154-9FB78460D432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92C34-D5F1-4184-99B0-D2CA85F937B5}">
  <sheetPr codeName="Sheet5">
    <tabColor theme="9" tint="0.79998168889431442"/>
    <outlinePr summaryBelow="0" summaryRight="0"/>
  </sheetPr>
  <dimension ref="A1:AG135"/>
  <sheetViews>
    <sheetView showGridLines="0" zoomScale="85" zoomScaleNormal="85" workbookViewId="0">
      <pane ySplit="12" topLeftCell="A13" activePane="bottomLeft" state="frozen"/>
      <selection pane="bottomLeft" activeCell="G117" sqref="G117"/>
    </sheetView>
  </sheetViews>
  <sheetFormatPr defaultColWidth="0" defaultRowHeight="13.5" zeroHeight="1" outlineLevelRow="1" x14ac:dyDescent="0.25"/>
  <cols>
    <col min="1" max="2" width="1.7109375" style="1" customWidth="1"/>
    <col min="3" max="3" width="31.85546875" style="1" bestFit="1" customWidth="1"/>
    <col min="4" max="4" width="1.7109375" style="1" customWidth="1"/>
    <col min="5" max="5" width="12.7109375" style="1" customWidth="1"/>
    <col min="6" max="6" width="1.7109375" style="1" customWidth="1"/>
    <col min="7" max="20" width="12.7109375" style="1" customWidth="1"/>
    <col min="21" max="21" width="1.7109375" style="1" customWidth="1"/>
    <col min="22" max="22" width="75.7109375" style="1" customWidth="1"/>
    <col min="23" max="23" width="1.7109375" style="1" customWidth="1"/>
    <col min="24" max="25" width="9.140625" style="1" hidden="1" customWidth="1"/>
    <col min="26" max="33" width="0" style="1" hidden="1" customWidth="1"/>
    <col min="34" max="16384" width="9.140625" style="1" hidden="1"/>
  </cols>
  <sheetData>
    <row r="1" spans="1:23" x14ac:dyDescent="0.25">
      <c r="A1" s="3"/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1" x14ac:dyDescent="0.35">
      <c r="A2" s="3"/>
      <c r="B2" s="4" t="s">
        <v>217</v>
      </c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70" t="s">
        <v>211</v>
      </c>
      <c r="W2" s="2"/>
    </row>
    <row r="3" spans="1:23" ht="19.5" x14ac:dyDescent="0.3">
      <c r="A3" s="3"/>
      <c r="B3" s="5" t="s">
        <v>184</v>
      </c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/>
    <row r="6" spans="1:23" x14ac:dyDescent="0.25"/>
    <row r="7" spans="1:23" x14ac:dyDescent="0.25">
      <c r="C7" s="22" t="s">
        <v>0</v>
      </c>
      <c r="E7" s="26">
        <f>G7-7</f>
        <v>46230</v>
      </c>
      <c r="G7" s="8">
        <v>46237</v>
      </c>
      <c r="H7" s="23">
        <f t="shared" ref="H7:S7" si="0">G8+1</f>
        <v>46244</v>
      </c>
      <c r="I7" s="23">
        <f t="shared" si="0"/>
        <v>46251</v>
      </c>
      <c r="J7" s="23">
        <f t="shared" si="0"/>
        <v>46258</v>
      </c>
      <c r="K7" s="23">
        <f t="shared" si="0"/>
        <v>46265</v>
      </c>
      <c r="L7" s="23">
        <f t="shared" si="0"/>
        <v>46272</v>
      </c>
      <c r="M7" s="23">
        <f t="shared" si="0"/>
        <v>46279</v>
      </c>
      <c r="N7" s="23">
        <f t="shared" si="0"/>
        <v>46286</v>
      </c>
      <c r="O7" s="23">
        <f t="shared" si="0"/>
        <v>46293</v>
      </c>
      <c r="P7" s="23">
        <f t="shared" si="0"/>
        <v>46300</v>
      </c>
      <c r="Q7" s="23">
        <f t="shared" si="0"/>
        <v>46307</v>
      </c>
      <c r="R7" s="23">
        <f t="shared" si="0"/>
        <v>46314</v>
      </c>
      <c r="S7" s="23">
        <f t="shared" si="0"/>
        <v>46321</v>
      </c>
      <c r="T7" s="71"/>
    </row>
    <row r="8" spans="1:23" x14ac:dyDescent="0.25">
      <c r="C8" s="22" t="s">
        <v>86</v>
      </c>
      <c r="E8" s="27">
        <f>E7+6</f>
        <v>46236</v>
      </c>
      <c r="G8" s="24">
        <f t="shared" ref="G8:S8" si="1">G7+6</f>
        <v>46243</v>
      </c>
      <c r="H8" s="24">
        <f t="shared" si="1"/>
        <v>46250</v>
      </c>
      <c r="I8" s="24">
        <f t="shared" si="1"/>
        <v>46257</v>
      </c>
      <c r="J8" s="24">
        <f t="shared" si="1"/>
        <v>46264</v>
      </c>
      <c r="K8" s="24">
        <f t="shared" si="1"/>
        <v>46271</v>
      </c>
      <c r="L8" s="24">
        <f t="shared" si="1"/>
        <v>46278</v>
      </c>
      <c r="M8" s="24">
        <f t="shared" si="1"/>
        <v>46285</v>
      </c>
      <c r="N8" s="24">
        <f t="shared" si="1"/>
        <v>46292</v>
      </c>
      <c r="O8" s="24">
        <f t="shared" si="1"/>
        <v>46299</v>
      </c>
      <c r="P8" s="24">
        <f t="shared" si="1"/>
        <v>46306</v>
      </c>
      <c r="Q8" s="24">
        <f t="shared" si="1"/>
        <v>46313</v>
      </c>
      <c r="R8" s="24">
        <f t="shared" si="1"/>
        <v>46320</v>
      </c>
      <c r="S8" s="24">
        <f t="shared" si="1"/>
        <v>46327</v>
      </c>
      <c r="T8" s="31"/>
    </row>
    <row r="9" spans="1:23" x14ac:dyDescent="0.25">
      <c r="C9" s="22" t="s">
        <v>87</v>
      </c>
      <c r="E9" s="28">
        <v>0</v>
      </c>
      <c r="G9" s="9">
        <v>1</v>
      </c>
      <c r="H9" s="9">
        <v>2</v>
      </c>
      <c r="I9" s="9">
        <v>3</v>
      </c>
      <c r="J9" s="9">
        <v>4</v>
      </c>
      <c r="K9" s="9">
        <v>5</v>
      </c>
      <c r="L9" s="9">
        <v>6</v>
      </c>
      <c r="M9" s="9">
        <v>7</v>
      </c>
      <c r="N9" s="9">
        <v>8</v>
      </c>
      <c r="O9" s="9">
        <v>9</v>
      </c>
      <c r="P9" s="9">
        <v>10</v>
      </c>
      <c r="Q9" s="9">
        <v>11</v>
      </c>
      <c r="R9" s="9">
        <v>12</v>
      </c>
      <c r="S9" s="9">
        <v>13</v>
      </c>
      <c r="T9" s="32"/>
    </row>
    <row r="10" spans="1:23" x14ac:dyDescent="0.25">
      <c r="C10" s="22" t="s">
        <v>88</v>
      </c>
      <c r="E10" s="28">
        <f t="shared" ref="E10" si="2">WEEKNUM(E7, 21)</f>
        <v>31</v>
      </c>
      <c r="G10" s="9">
        <f>WEEKNUM(G7, 21)</f>
        <v>32</v>
      </c>
      <c r="H10" s="9">
        <f t="shared" ref="H10:S10" si="3">WEEKNUM(H7, 21)</f>
        <v>33</v>
      </c>
      <c r="I10" s="9">
        <f t="shared" si="3"/>
        <v>34</v>
      </c>
      <c r="J10" s="9">
        <f t="shared" si="3"/>
        <v>35</v>
      </c>
      <c r="K10" s="9">
        <f t="shared" si="3"/>
        <v>36</v>
      </c>
      <c r="L10" s="9">
        <f t="shared" si="3"/>
        <v>37</v>
      </c>
      <c r="M10" s="9">
        <f t="shared" si="3"/>
        <v>38</v>
      </c>
      <c r="N10" s="9">
        <f t="shared" si="3"/>
        <v>39</v>
      </c>
      <c r="O10" s="9">
        <f t="shared" si="3"/>
        <v>40</v>
      </c>
      <c r="P10" s="9">
        <f t="shared" si="3"/>
        <v>41</v>
      </c>
      <c r="Q10" s="9">
        <f t="shared" si="3"/>
        <v>42</v>
      </c>
      <c r="R10" s="9">
        <f t="shared" si="3"/>
        <v>43</v>
      </c>
      <c r="S10" s="9">
        <f t="shared" si="3"/>
        <v>44</v>
      </c>
      <c r="T10" s="32"/>
    </row>
    <row r="11" spans="1:23" x14ac:dyDescent="0.25">
      <c r="C11" s="22" t="s">
        <v>89</v>
      </c>
      <c r="E11" s="28">
        <f t="shared" ref="E11:S11" si="4">YEAR(E7)</f>
        <v>2026</v>
      </c>
      <c r="G11" s="9">
        <f t="shared" si="4"/>
        <v>2026</v>
      </c>
      <c r="H11" s="9">
        <f t="shared" si="4"/>
        <v>2026</v>
      </c>
      <c r="I11" s="9">
        <f t="shared" si="4"/>
        <v>2026</v>
      </c>
      <c r="J11" s="9">
        <f t="shared" si="4"/>
        <v>2026</v>
      </c>
      <c r="K11" s="9">
        <f t="shared" si="4"/>
        <v>2026</v>
      </c>
      <c r="L11" s="9">
        <f t="shared" si="4"/>
        <v>2026</v>
      </c>
      <c r="M11" s="9">
        <f t="shared" si="4"/>
        <v>2026</v>
      </c>
      <c r="N11" s="9">
        <f t="shared" si="4"/>
        <v>2026</v>
      </c>
      <c r="O11" s="9">
        <f t="shared" si="4"/>
        <v>2026</v>
      </c>
      <c r="P11" s="9">
        <f t="shared" si="4"/>
        <v>2026</v>
      </c>
      <c r="Q11" s="9">
        <f t="shared" si="4"/>
        <v>2026</v>
      </c>
      <c r="R11" s="9">
        <f t="shared" si="4"/>
        <v>2026</v>
      </c>
      <c r="S11" s="9">
        <f t="shared" si="4"/>
        <v>2026</v>
      </c>
      <c r="T11" s="33"/>
    </row>
    <row r="12" spans="1:23" x14ac:dyDescent="0.25">
      <c r="C12" s="22" t="s">
        <v>90</v>
      </c>
      <c r="E12" s="29" t="s">
        <v>92</v>
      </c>
      <c r="G12" s="25" t="s">
        <v>93</v>
      </c>
      <c r="H12" s="25" t="s">
        <v>93</v>
      </c>
      <c r="I12" s="25" t="s">
        <v>93</v>
      </c>
      <c r="J12" s="25" t="s">
        <v>93</v>
      </c>
      <c r="K12" s="25" t="s">
        <v>93</v>
      </c>
      <c r="L12" s="25" t="s">
        <v>93</v>
      </c>
      <c r="M12" s="25" t="s">
        <v>93</v>
      </c>
      <c r="N12" s="25" t="s">
        <v>93</v>
      </c>
      <c r="O12" s="25" t="s">
        <v>93</v>
      </c>
      <c r="P12" s="25" t="s">
        <v>93</v>
      </c>
      <c r="Q12" s="25" t="s">
        <v>93</v>
      </c>
      <c r="R12" s="25" t="s">
        <v>93</v>
      </c>
      <c r="S12" s="25" t="s">
        <v>93</v>
      </c>
      <c r="T12" s="34" t="s">
        <v>91</v>
      </c>
      <c r="V12" s="52" t="s">
        <v>183</v>
      </c>
    </row>
    <row r="13" spans="1:23" x14ac:dyDescent="0.25"/>
    <row r="14" spans="1:23" x14ac:dyDescent="0.25"/>
    <row r="15" spans="1:23" x14ac:dyDescent="0.25">
      <c r="B15" s="21" t="s">
        <v>62</v>
      </c>
    </row>
    <row r="16" spans="1:23" ht="5.0999999999999996" customHeight="1" x14ac:dyDescent="0.25"/>
    <row r="17" spans="2:22" x14ac:dyDescent="0.25">
      <c r="C17" s="1" t="s">
        <v>85</v>
      </c>
      <c r="E17" s="57"/>
      <c r="G17" s="16">
        <f>'AR report'!K9</f>
        <v>113850.85</v>
      </c>
      <c r="H17" s="16">
        <f>'AR report'!L9</f>
        <v>43498.200000000004</v>
      </c>
      <c r="I17" s="16">
        <f>'AR report'!M9</f>
        <v>128208.65</v>
      </c>
      <c r="J17" s="16">
        <f>'AR report'!N9</f>
        <v>93812.4</v>
      </c>
      <c r="K17" s="16">
        <f>'AR report'!O9</f>
        <v>136094.05000000002</v>
      </c>
      <c r="L17" s="16">
        <f>'AR report'!P9</f>
        <v>61419.9</v>
      </c>
      <c r="M17" s="16">
        <f>'AR report'!Q9</f>
        <v>38873.050000000003</v>
      </c>
      <c r="N17" s="16">
        <f>'AR report'!R9</f>
        <v>33156.35</v>
      </c>
      <c r="O17" s="16">
        <f>'AR report'!S9</f>
        <v>53543.7</v>
      </c>
      <c r="P17" s="16">
        <f>'AR report'!T9</f>
        <v>22673.5</v>
      </c>
      <c r="Q17" s="16">
        <f>'AR report'!U9</f>
        <v>18157</v>
      </c>
      <c r="R17" s="16">
        <f>'AR report'!V9</f>
        <v>29202.6</v>
      </c>
      <c r="S17" s="16">
        <f>'AR report'!W9</f>
        <v>30812.75</v>
      </c>
      <c r="T17" s="38">
        <f>SUM(G17:S17)</f>
        <v>803303</v>
      </c>
      <c r="V17" s="7"/>
    </row>
    <row r="18" spans="2:22" ht="5.0999999999999996" customHeight="1" x14ac:dyDescent="0.25">
      <c r="E18" s="57"/>
    </row>
    <row r="19" spans="2:22" x14ac:dyDescent="0.25">
      <c r="C19" s="1" t="str">
        <f>'Category lookups'!E8</f>
        <v>Product revenue</v>
      </c>
      <c r="E19" s="57">
        <f>SUMIFS('Bank postings'!$F:$F, 'Bank postings'!$N:$N, '13W CFF'!$C19, 'Bank postings'!$G:$G, '13W CFF'!$E$10, 'Bank postings'!$H:$H, '13W CFF'!$E$11)</f>
        <v>111718</v>
      </c>
      <c r="G19" s="16">
        <f>'New sales'!F34</f>
        <v>0</v>
      </c>
      <c r="H19" s="16">
        <f>'New sales'!G34</f>
        <v>0</v>
      </c>
      <c r="I19" s="16">
        <f>'New sales'!H34</f>
        <v>0</v>
      </c>
      <c r="J19" s="16">
        <f>'New sales'!I34</f>
        <v>0</v>
      </c>
      <c r="K19" s="16">
        <f>'New sales'!J34</f>
        <v>0</v>
      </c>
      <c r="L19" s="16">
        <f>'New sales'!K34</f>
        <v>0</v>
      </c>
      <c r="M19" s="16">
        <f>'New sales'!L34</f>
        <v>90000</v>
      </c>
      <c r="N19" s="16">
        <f>'New sales'!M34</f>
        <v>90000</v>
      </c>
      <c r="O19" s="16">
        <f>'New sales'!N34</f>
        <v>90000</v>
      </c>
      <c r="P19" s="16">
        <f>'New sales'!O34</f>
        <v>90000</v>
      </c>
      <c r="Q19" s="16">
        <f>'New sales'!P34</f>
        <v>100000</v>
      </c>
      <c r="R19" s="16">
        <f>'New sales'!Q34</f>
        <v>100000</v>
      </c>
      <c r="S19" s="16">
        <f>'New sales'!R34</f>
        <v>100000</v>
      </c>
      <c r="T19" s="38">
        <f>SUM(G19:S19)</f>
        <v>660000</v>
      </c>
      <c r="V19" s="7"/>
    </row>
    <row r="20" spans="2:22" ht="5.0999999999999996" customHeight="1" x14ac:dyDescent="0.25">
      <c r="E20" s="57"/>
    </row>
    <row r="21" spans="2:22" x14ac:dyDescent="0.25">
      <c r="C21" s="1" t="str">
        <f>'Category lookups'!E9</f>
        <v>Services revenue</v>
      </c>
      <c r="E21" s="57">
        <f>SUMIFS('Bank postings'!$F:$F, 'Bank postings'!$N:$N, '13W CFF'!$C21, 'Bank postings'!$G:$G, '13W CFF'!$E$10, 'Bank postings'!$H:$H, '13W CFF'!$E$11)</f>
        <v>41662</v>
      </c>
      <c r="G21" s="16">
        <f>'New sales'!F46</f>
        <v>0</v>
      </c>
      <c r="H21" s="16">
        <f>'New sales'!G46</f>
        <v>0</v>
      </c>
      <c r="I21" s="16">
        <f>'New sales'!H46</f>
        <v>0</v>
      </c>
      <c r="J21" s="16">
        <f>'New sales'!I46</f>
        <v>0</v>
      </c>
      <c r="K21" s="16">
        <f>'New sales'!J46</f>
        <v>0</v>
      </c>
      <c r="L21" s="16">
        <f>'New sales'!K46</f>
        <v>0</v>
      </c>
      <c r="M21" s="16">
        <f>'New sales'!L46</f>
        <v>11000</v>
      </c>
      <c r="N21" s="16">
        <f>'New sales'!M46</f>
        <v>11000</v>
      </c>
      <c r="O21" s="16">
        <f>'New sales'!N46</f>
        <v>11000</v>
      </c>
      <c r="P21" s="16">
        <f>'New sales'!O46</f>
        <v>11000</v>
      </c>
      <c r="Q21" s="16">
        <f>'New sales'!P46</f>
        <v>15000</v>
      </c>
      <c r="R21" s="16">
        <f>'New sales'!Q46</f>
        <v>15000</v>
      </c>
      <c r="S21" s="16">
        <f>'New sales'!R46</f>
        <v>15000</v>
      </c>
      <c r="T21" s="38">
        <f>SUM(G21:S21)</f>
        <v>89000</v>
      </c>
      <c r="V21" s="7"/>
    </row>
    <row r="22" spans="2:22" ht="5.0999999999999996" customHeight="1" x14ac:dyDescent="0.25">
      <c r="E22" s="57"/>
    </row>
    <row r="23" spans="2:22" x14ac:dyDescent="0.25">
      <c r="C23" s="1" t="str">
        <f>'Category lookups'!E10</f>
        <v>Other operating income 1</v>
      </c>
      <c r="E23" s="57">
        <f>SUMIFS('Bank postings'!$F:$F, 'Bank postings'!$N:$N, '13W CFF'!$C23, 'Bank postings'!$G:$G, '13W CFF'!$E$10, 'Bank postings'!$H:$H, '13W CFF'!$E$11)</f>
        <v>0</v>
      </c>
      <c r="G23" s="16">
        <f>'New sales'!F58</f>
        <v>0</v>
      </c>
      <c r="H23" s="16">
        <f>'New sales'!G58</f>
        <v>0</v>
      </c>
      <c r="I23" s="16">
        <f>'New sales'!H58</f>
        <v>0</v>
      </c>
      <c r="J23" s="16">
        <f>'New sales'!I58</f>
        <v>0</v>
      </c>
      <c r="K23" s="16">
        <f>'New sales'!J58</f>
        <v>0</v>
      </c>
      <c r="L23" s="16">
        <f>'New sales'!K58</f>
        <v>0</v>
      </c>
      <c r="M23" s="16">
        <f>'New sales'!L58</f>
        <v>2000</v>
      </c>
      <c r="N23" s="16">
        <f>'New sales'!M58</f>
        <v>2000</v>
      </c>
      <c r="O23" s="16">
        <f>'New sales'!N58</f>
        <v>2000</v>
      </c>
      <c r="P23" s="16">
        <f>'New sales'!O58</f>
        <v>2000</v>
      </c>
      <c r="Q23" s="16">
        <f>'New sales'!P58</f>
        <v>2000</v>
      </c>
      <c r="R23" s="16">
        <f>'New sales'!Q58</f>
        <v>2000</v>
      </c>
      <c r="S23" s="16">
        <f>'New sales'!R58</f>
        <v>2000</v>
      </c>
      <c r="T23" s="38">
        <f>SUM(G23:S23)</f>
        <v>14000</v>
      </c>
      <c r="V23" s="7"/>
    </row>
    <row r="24" spans="2:22" ht="5.0999999999999996" customHeight="1" x14ac:dyDescent="0.25">
      <c r="E24" s="57"/>
    </row>
    <row r="25" spans="2:22" x14ac:dyDescent="0.25">
      <c r="C25" s="1" t="str">
        <f>'Category lookups'!E11</f>
        <v>Other operating income 2</v>
      </c>
      <c r="E25" s="57">
        <f>SUMIFS('Bank postings'!$F:$F, 'Bank postings'!$N:$N, '13W CFF'!$C25, 'Bank postings'!$G:$G, '13W CFF'!$E$10, 'Bank postings'!$H:$H, '13W CFF'!$E$11)</f>
        <v>0</v>
      </c>
      <c r="G25" s="16">
        <f>'New sales'!F70</f>
        <v>0</v>
      </c>
      <c r="H25" s="16">
        <f>'New sales'!G70</f>
        <v>0</v>
      </c>
      <c r="I25" s="16">
        <f>'New sales'!H70</f>
        <v>0</v>
      </c>
      <c r="J25" s="16">
        <f>'New sales'!I70</f>
        <v>0</v>
      </c>
      <c r="K25" s="16">
        <f>'New sales'!J70</f>
        <v>0</v>
      </c>
      <c r="L25" s="16">
        <f>'New sales'!K70</f>
        <v>0</v>
      </c>
      <c r="M25" s="16">
        <f>'New sales'!L70</f>
        <v>0</v>
      </c>
      <c r="N25" s="16">
        <f>'New sales'!M70</f>
        <v>0</v>
      </c>
      <c r="O25" s="16">
        <f>'New sales'!N70</f>
        <v>0</v>
      </c>
      <c r="P25" s="16">
        <f>'New sales'!O70</f>
        <v>0</v>
      </c>
      <c r="Q25" s="16">
        <f>'New sales'!P70</f>
        <v>0</v>
      </c>
      <c r="R25" s="16">
        <f>'New sales'!Q70</f>
        <v>0</v>
      </c>
      <c r="S25" s="16">
        <f>'New sales'!R70</f>
        <v>0</v>
      </c>
      <c r="T25" s="38">
        <f>SUM(G25:S25)</f>
        <v>0</v>
      </c>
      <c r="V25" s="7"/>
    </row>
    <row r="26" spans="2:22" ht="5.0999999999999996" customHeight="1" x14ac:dyDescent="0.25">
      <c r="E26" s="57"/>
    </row>
    <row r="27" spans="2:22" x14ac:dyDescent="0.25">
      <c r="C27" s="1" t="str">
        <f>'Category lookups'!E12</f>
        <v>Other operating income 3</v>
      </c>
      <c r="E27" s="57">
        <f>SUMIFS('Bank postings'!$F:$F, 'Bank postings'!$N:$N, '13W CFF'!$C27, 'Bank postings'!$G:$G, '13W CFF'!$E$10, 'Bank postings'!$H:$H, '13W CFF'!$E$11)</f>
        <v>0</v>
      </c>
      <c r="G27" s="16">
        <f>'New sales'!F82</f>
        <v>0</v>
      </c>
      <c r="H27" s="16">
        <f>'New sales'!G82</f>
        <v>0</v>
      </c>
      <c r="I27" s="16">
        <f>'New sales'!H82</f>
        <v>0</v>
      </c>
      <c r="J27" s="16">
        <f>'New sales'!I82</f>
        <v>0</v>
      </c>
      <c r="K27" s="16">
        <f>'New sales'!J82</f>
        <v>0</v>
      </c>
      <c r="L27" s="16">
        <f>'New sales'!K82</f>
        <v>0</v>
      </c>
      <c r="M27" s="16">
        <f>'New sales'!L82</f>
        <v>0</v>
      </c>
      <c r="N27" s="16">
        <f>'New sales'!M82</f>
        <v>0</v>
      </c>
      <c r="O27" s="16">
        <f>'New sales'!N82</f>
        <v>0</v>
      </c>
      <c r="P27" s="16">
        <f>'New sales'!O82</f>
        <v>0</v>
      </c>
      <c r="Q27" s="16">
        <f>'New sales'!P82</f>
        <v>0</v>
      </c>
      <c r="R27" s="16">
        <f>'New sales'!Q82</f>
        <v>0</v>
      </c>
      <c r="S27" s="16">
        <f>'New sales'!R82</f>
        <v>0</v>
      </c>
      <c r="T27" s="38">
        <f>SUM(G27:S27)</f>
        <v>0</v>
      </c>
      <c r="V27" s="7"/>
    </row>
    <row r="28" spans="2:22" ht="5.0999999999999996" customHeight="1" x14ac:dyDescent="0.25">
      <c r="E28" s="53"/>
    </row>
    <row r="29" spans="2:22" x14ac:dyDescent="0.25">
      <c r="C29" s="21" t="s">
        <v>64</v>
      </c>
      <c r="E29" s="56">
        <f>E17 + E19 + E21 + E23 + E25 + E27</f>
        <v>153380</v>
      </c>
      <c r="G29" s="48">
        <f>G17 + G19 + G21 + G23 + G25 + G27</f>
        <v>113850.85</v>
      </c>
      <c r="H29" s="48">
        <f t="shared" ref="H29:T29" si="5">H17 + H19 + H21 + H23 + H25 + H27</f>
        <v>43498.200000000004</v>
      </c>
      <c r="I29" s="48">
        <f t="shared" si="5"/>
        <v>128208.65</v>
      </c>
      <c r="J29" s="48">
        <f t="shared" si="5"/>
        <v>93812.4</v>
      </c>
      <c r="K29" s="48">
        <f t="shared" si="5"/>
        <v>136094.05000000002</v>
      </c>
      <c r="L29" s="48">
        <f t="shared" si="5"/>
        <v>61419.9</v>
      </c>
      <c r="M29" s="48">
        <f t="shared" si="5"/>
        <v>141873.04999999999</v>
      </c>
      <c r="N29" s="48">
        <f t="shared" si="5"/>
        <v>136156.35</v>
      </c>
      <c r="O29" s="48">
        <f t="shared" si="5"/>
        <v>156543.70000000001</v>
      </c>
      <c r="P29" s="48">
        <f t="shared" si="5"/>
        <v>125673.5</v>
      </c>
      <c r="Q29" s="48">
        <f t="shared" si="5"/>
        <v>135157</v>
      </c>
      <c r="R29" s="48">
        <f t="shared" si="5"/>
        <v>146202.6</v>
      </c>
      <c r="S29" s="48">
        <f t="shared" si="5"/>
        <v>147812.75</v>
      </c>
      <c r="T29" s="48">
        <f t="shared" si="5"/>
        <v>1566303</v>
      </c>
    </row>
    <row r="30" spans="2:22" x14ac:dyDescent="0.25">
      <c r="E30" s="53"/>
    </row>
    <row r="31" spans="2:22" x14ac:dyDescent="0.25">
      <c r="E31" s="53"/>
    </row>
    <row r="32" spans="2:22" x14ac:dyDescent="0.25">
      <c r="B32" s="21" t="s">
        <v>65</v>
      </c>
      <c r="E32" s="53"/>
    </row>
    <row r="33" spans="3:22" ht="5.0999999999999996" customHeight="1" x14ac:dyDescent="0.25">
      <c r="E33" s="53"/>
    </row>
    <row r="34" spans="3:22" x14ac:dyDescent="0.25">
      <c r="C34" s="1" t="s">
        <v>66</v>
      </c>
      <c r="E34" s="53"/>
      <c r="G34" s="39">
        <f>'AP report'!K9</f>
        <v>-7624.4</v>
      </c>
      <c r="H34" s="39">
        <f>'AP report'!L9</f>
        <v>-10892.84</v>
      </c>
      <c r="I34" s="39">
        <f>'AP report'!M9</f>
        <v>0</v>
      </c>
      <c r="J34" s="39">
        <f>'AP report'!N9</f>
        <v>-310300.76</v>
      </c>
      <c r="K34" s="39">
        <f>'AP report'!O9</f>
        <v>0</v>
      </c>
      <c r="L34" s="39">
        <f>'AP report'!P9</f>
        <v>0</v>
      </c>
      <c r="M34" s="39">
        <f>'AP report'!Q9</f>
        <v>0</v>
      </c>
      <c r="N34" s="39">
        <f>'AP report'!R9</f>
        <v>-9696.9599999999991</v>
      </c>
      <c r="O34" s="39">
        <f>'AP report'!S9</f>
        <v>0</v>
      </c>
      <c r="P34" s="39">
        <f>'AP report'!T9</f>
        <v>0</v>
      </c>
      <c r="Q34" s="39">
        <f>'AP report'!U9</f>
        <v>0</v>
      </c>
      <c r="R34" s="39">
        <f>'AP report'!V9</f>
        <v>0</v>
      </c>
      <c r="S34" s="39">
        <f>'AP report'!W9</f>
        <v>-8536.64</v>
      </c>
      <c r="T34" s="38">
        <f>SUM(G34:S34)</f>
        <v>-347051.60000000003</v>
      </c>
      <c r="V34" s="7"/>
    </row>
    <row r="35" spans="3:22" ht="5.0999999999999996" customHeight="1" x14ac:dyDescent="0.25">
      <c r="E35" s="53"/>
    </row>
    <row r="36" spans="3:22" collapsed="1" x14ac:dyDescent="0.25">
      <c r="C36" s="1" t="str">
        <f>'Category lookups'!C9</f>
        <v>COGS</v>
      </c>
      <c r="E36" s="57">
        <f>SUM(E37:E42)</f>
        <v>-56629</v>
      </c>
      <c r="G36" s="39">
        <f>SUM(G37:G42)</f>
        <v>-18540</v>
      </c>
      <c r="H36" s="39">
        <f t="shared" ref="H36:S36" si="6">SUM(H37:H42)</f>
        <v>-15450</v>
      </c>
      <c r="I36" s="39">
        <f t="shared" si="6"/>
        <v>-15450</v>
      </c>
      <c r="J36" s="39">
        <f t="shared" si="6"/>
        <v>-15450</v>
      </c>
      <c r="K36" s="39">
        <f t="shared" si="6"/>
        <v>-39180</v>
      </c>
      <c r="L36" s="39">
        <f t="shared" si="6"/>
        <v>-55470</v>
      </c>
      <c r="M36" s="39">
        <f t="shared" si="6"/>
        <v>-39180</v>
      </c>
      <c r="N36" s="39">
        <f t="shared" si="6"/>
        <v>-39180</v>
      </c>
      <c r="O36" s="39">
        <f t="shared" si="6"/>
        <v>-42120</v>
      </c>
      <c r="P36" s="39">
        <f t="shared" si="6"/>
        <v>-58140</v>
      </c>
      <c r="Q36" s="39">
        <f t="shared" si="6"/>
        <v>-43770</v>
      </c>
      <c r="R36" s="39">
        <f t="shared" si="6"/>
        <v>-43770</v>
      </c>
      <c r="S36" s="39">
        <f t="shared" si="6"/>
        <v>-43770</v>
      </c>
      <c r="T36" s="38">
        <f>SUM(G36:S36)</f>
        <v>-469470</v>
      </c>
      <c r="V36" s="7"/>
    </row>
    <row r="37" spans="3:22" hidden="1" outlineLevel="1" x14ac:dyDescent="0.25">
      <c r="C37" s="45" t="str">
        <f>'Category lookups'!G8</f>
        <v>Material purchases</v>
      </c>
      <c r="E37" s="57">
        <f>SUMIFS('Bank postings'!$F:$F, 'Bank postings'!$N:$N, '13W CFF'!$C37, 'Bank postings'!$G:$G, '13W CFF'!$E$10, 'Bank postings'!$H:$H, '13W CFF'!$E$11)</f>
        <v>-56629</v>
      </c>
      <c r="G37" s="41">
        <f>'New purchases'!F41</f>
        <v>0</v>
      </c>
      <c r="H37" s="41">
        <f>'New purchases'!G41</f>
        <v>0</v>
      </c>
      <c r="I37" s="41">
        <f>'New purchases'!H41</f>
        <v>0</v>
      </c>
      <c r="J37" s="41">
        <f>'New purchases'!I41</f>
        <v>0</v>
      </c>
      <c r="K37" s="41">
        <f>'New purchases'!J41</f>
        <v>-20600</v>
      </c>
      <c r="L37" s="41">
        <f>'New purchases'!K41</f>
        <v>-20600</v>
      </c>
      <c r="M37" s="41">
        <f>'New purchases'!L41</f>
        <v>-20600</v>
      </c>
      <c r="N37" s="41">
        <f>'New purchases'!M41</f>
        <v>-20600</v>
      </c>
      <c r="O37" s="41">
        <f>'New purchases'!N41</f>
        <v>-23400</v>
      </c>
      <c r="P37" s="41">
        <f>'New purchases'!O41</f>
        <v>-23400</v>
      </c>
      <c r="Q37" s="41">
        <f>'New purchases'!P41</f>
        <v>-23400</v>
      </c>
      <c r="R37" s="41">
        <f>'New purchases'!Q41</f>
        <v>-23400</v>
      </c>
      <c r="S37" s="41">
        <f>'New purchases'!R41</f>
        <v>-23400</v>
      </c>
      <c r="T37" s="49">
        <f>SUM(G37:S37)</f>
        <v>-199400</v>
      </c>
    </row>
    <row r="38" spans="3:22" hidden="1" outlineLevel="1" x14ac:dyDescent="0.25">
      <c r="C38" s="45" t="str">
        <f>'Category lookups'!G9</f>
        <v>Direct labour</v>
      </c>
      <c r="E38" s="57">
        <f>SUMIFS('Bank postings'!$F:$F, 'Bank postings'!$N:$N, '13W CFF'!$C38, 'Bank postings'!$G:$G, '13W CFF'!$E$10, 'Bank postings'!$H:$H, '13W CFF'!$E$11)</f>
        <v>0</v>
      </c>
      <c r="G38" s="41">
        <f>'New purchases'!F53</f>
        <v>-12360</v>
      </c>
      <c r="H38" s="41">
        <f>'New purchases'!G53</f>
        <v>-12360</v>
      </c>
      <c r="I38" s="41">
        <f>'New purchases'!H53</f>
        <v>-12360</v>
      </c>
      <c r="J38" s="41">
        <f>'New purchases'!I53</f>
        <v>-12360</v>
      </c>
      <c r="K38" s="41">
        <f>'New purchases'!J53</f>
        <v>-14040</v>
      </c>
      <c r="L38" s="41">
        <f>'New purchases'!K53</f>
        <v>-14040</v>
      </c>
      <c r="M38" s="41">
        <f>'New purchases'!L53</f>
        <v>-14040</v>
      </c>
      <c r="N38" s="41">
        <f>'New purchases'!M53</f>
        <v>-14040</v>
      </c>
      <c r="O38" s="41">
        <f>'New purchases'!N53</f>
        <v>-14040</v>
      </c>
      <c r="P38" s="41">
        <f>'New purchases'!O53</f>
        <v>-15360</v>
      </c>
      <c r="Q38" s="41">
        <f>'New purchases'!P53</f>
        <v>-15360</v>
      </c>
      <c r="R38" s="41">
        <f>'New purchases'!Q53</f>
        <v>-15360</v>
      </c>
      <c r="S38" s="41">
        <f>'New purchases'!R53</f>
        <v>-15360</v>
      </c>
      <c r="T38" s="49">
        <f t="shared" ref="T38:T42" si="7">SUM(G38:S38)</f>
        <v>-181080</v>
      </c>
    </row>
    <row r="39" spans="3:22" hidden="1" outlineLevel="1" x14ac:dyDescent="0.25">
      <c r="C39" s="45" t="str">
        <f>'Category lookups'!G10</f>
        <v>Overheads</v>
      </c>
      <c r="E39" s="57">
        <f>SUMIFS('Bank postings'!$F:$F, 'Bank postings'!$N:$N, '13W CFF'!$C39, 'Bank postings'!$G:$G, '13W CFF'!$E$10, 'Bank postings'!$H:$H, '13W CFF'!$E$11)</f>
        <v>0</v>
      </c>
      <c r="G39" s="41">
        <f>'New purchases'!F65</f>
        <v>-3090</v>
      </c>
      <c r="H39" s="41">
        <f>'New purchases'!G65</f>
        <v>-3090</v>
      </c>
      <c r="I39" s="41">
        <f>'New purchases'!H65</f>
        <v>-3090</v>
      </c>
      <c r="J39" s="41">
        <f>'New purchases'!I65</f>
        <v>-3090</v>
      </c>
      <c r="K39" s="41">
        <f>'New purchases'!J65</f>
        <v>-3510</v>
      </c>
      <c r="L39" s="41">
        <f>'New purchases'!K65</f>
        <v>-3510</v>
      </c>
      <c r="M39" s="41">
        <f>'New purchases'!L65</f>
        <v>-3510</v>
      </c>
      <c r="N39" s="41">
        <f>'New purchases'!M65</f>
        <v>-3510</v>
      </c>
      <c r="O39" s="41">
        <f>'New purchases'!N65</f>
        <v>-3510</v>
      </c>
      <c r="P39" s="41">
        <f>'New purchases'!O65</f>
        <v>-3840</v>
      </c>
      <c r="Q39" s="41">
        <f>'New purchases'!P65</f>
        <v>-3840</v>
      </c>
      <c r="R39" s="41">
        <f>'New purchases'!Q65</f>
        <v>-3840</v>
      </c>
      <c r="S39" s="41">
        <f>'New purchases'!R65</f>
        <v>-3840</v>
      </c>
      <c r="T39" s="49">
        <f t="shared" si="7"/>
        <v>-45270</v>
      </c>
    </row>
    <row r="40" spans="3:22" hidden="1" outlineLevel="1" x14ac:dyDescent="0.25">
      <c r="C40" s="45" t="str">
        <f>'Category lookups'!G11</f>
        <v>Inbound logistics</v>
      </c>
      <c r="E40" s="57">
        <f>SUMIFS('Bank postings'!$F:$F, 'Bank postings'!$N:$N, '13W CFF'!$C40, 'Bank postings'!$G:$G, '13W CFF'!$E$10, 'Bank postings'!$H:$H, '13W CFF'!$E$11)</f>
        <v>0</v>
      </c>
      <c r="G40" s="41">
        <f>'New purchases'!F77</f>
        <v>-2060</v>
      </c>
      <c r="H40" s="41">
        <f>'New purchases'!G77</f>
        <v>0</v>
      </c>
      <c r="I40" s="41">
        <f>'New purchases'!H77</f>
        <v>0</v>
      </c>
      <c r="J40" s="41">
        <f>'New purchases'!I77</f>
        <v>0</v>
      </c>
      <c r="K40" s="41">
        <f>'New purchases'!J77</f>
        <v>0</v>
      </c>
      <c r="L40" s="41">
        <f>'New purchases'!K77</f>
        <v>-10860</v>
      </c>
      <c r="M40" s="41">
        <f>'New purchases'!L77</f>
        <v>0</v>
      </c>
      <c r="N40" s="41">
        <f>'New purchases'!M77</f>
        <v>0</v>
      </c>
      <c r="O40" s="41">
        <f>'New purchases'!N77</f>
        <v>0</v>
      </c>
      <c r="P40" s="41">
        <f>'New purchases'!O77</f>
        <v>-9580</v>
      </c>
      <c r="Q40" s="41">
        <f>'New purchases'!P77</f>
        <v>0</v>
      </c>
      <c r="R40" s="41">
        <f>'New purchases'!Q77</f>
        <v>0</v>
      </c>
      <c r="S40" s="41">
        <f>'New purchases'!R77</f>
        <v>0</v>
      </c>
      <c r="T40" s="49">
        <f t="shared" si="7"/>
        <v>-22500</v>
      </c>
    </row>
    <row r="41" spans="3:22" hidden="1" outlineLevel="1" x14ac:dyDescent="0.25">
      <c r="C41" s="45" t="str">
        <f>'Category lookups'!G12</f>
        <v>Packaging</v>
      </c>
      <c r="E41" s="57">
        <f>SUMIFS('Bank postings'!$F:$F, 'Bank postings'!$N:$N, '13W CFF'!$C41, 'Bank postings'!$G:$G, '13W CFF'!$E$10, 'Bank postings'!$H:$H, '13W CFF'!$E$11)</f>
        <v>0</v>
      </c>
      <c r="G41" s="41">
        <f>'New purchases'!F89</f>
        <v>-1030</v>
      </c>
      <c r="H41" s="41">
        <f>'New purchases'!G89</f>
        <v>0</v>
      </c>
      <c r="I41" s="41">
        <f>'New purchases'!H89</f>
        <v>0</v>
      </c>
      <c r="J41" s="41">
        <f>'New purchases'!I89</f>
        <v>0</v>
      </c>
      <c r="K41" s="41">
        <f>'New purchases'!J89</f>
        <v>0</v>
      </c>
      <c r="L41" s="41">
        <f>'New purchases'!K89</f>
        <v>-5430</v>
      </c>
      <c r="M41" s="41">
        <f>'New purchases'!L89</f>
        <v>0</v>
      </c>
      <c r="N41" s="41">
        <f>'New purchases'!M89</f>
        <v>0</v>
      </c>
      <c r="O41" s="41">
        <f>'New purchases'!N89</f>
        <v>0</v>
      </c>
      <c r="P41" s="41">
        <f>'New purchases'!O89</f>
        <v>-4790</v>
      </c>
      <c r="Q41" s="41">
        <f>'New purchases'!P89</f>
        <v>0</v>
      </c>
      <c r="R41" s="41">
        <f>'New purchases'!Q89</f>
        <v>0</v>
      </c>
      <c r="S41" s="41">
        <f>'New purchases'!R89</f>
        <v>0</v>
      </c>
      <c r="T41" s="49">
        <f t="shared" si="7"/>
        <v>-11250</v>
      </c>
    </row>
    <row r="42" spans="3:22" hidden="1" outlineLevel="1" x14ac:dyDescent="0.25">
      <c r="C42" s="45" t="str">
        <f>'Category lookups'!G13</f>
        <v>Other COGS</v>
      </c>
      <c r="E42" s="57">
        <f>SUMIFS('Bank postings'!$F:$F, 'Bank postings'!$N:$N, '13W CFF'!$C42, 'Bank postings'!$G:$G, '13W CFF'!$E$10, 'Bank postings'!$H:$H, '13W CFF'!$E$11)</f>
        <v>0</v>
      </c>
      <c r="G42" s="41">
        <f>'New purchases'!F101</f>
        <v>0</v>
      </c>
      <c r="H42" s="41">
        <f>'New purchases'!G101</f>
        <v>0</v>
      </c>
      <c r="I42" s="41">
        <f>'New purchases'!H101</f>
        <v>0</v>
      </c>
      <c r="J42" s="41">
        <f>'New purchases'!I101</f>
        <v>0</v>
      </c>
      <c r="K42" s="41">
        <f>'New purchases'!J101</f>
        <v>-1030</v>
      </c>
      <c r="L42" s="41">
        <f>'New purchases'!K101</f>
        <v>-1030</v>
      </c>
      <c r="M42" s="41">
        <f>'New purchases'!L101</f>
        <v>-1030</v>
      </c>
      <c r="N42" s="41">
        <f>'New purchases'!M101</f>
        <v>-1030</v>
      </c>
      <c r="O42" s="41">
        <f>'New purchases'!N101</f>
        <v>-1170</v>
      </c>
      <c r="P42" s="41">
        <f>'New purchases'!O101</f>
        <v>-1170</v>
      </c>
      <c r="Q42" s="41">
        <f>'New purchases'!P101</f>
        <v>-1170</v>
      </c>
      <c r="R42" s="41">
        <f>'New purchases'!Q101</f>
        <v>-1170</v>
      </c>
      <c r="S42" s="41">
        <f>'New purchases'!R101</f>
        <v>-1170</v>
      </c>
      <c r="T42" s="49">
        <f t="shared" si="7"/>
        <v>-9970</v>
      </c>
    </row>
    <row r="43" spans="3:22" ht="5.0999999999999996" customHeight="1" x14ac:dyDescent="0.25">
      <c r="E43" s="57"/>
    </row>
    <row r="44" spans="3:22" collapsed="1" x14ac:dyDescent="0.25">
      <c r="C44" s="1" t="str">
        <f>'Category lookups'!C10</f>
        <v>Payroll</v>
      </c>
      <c r="E44" s="57">
        <f>SUM(E45:E47)</f>
        <v>-26787</v>
      </c>
      <c r="G44" s="39">
        <f>SUM(G45:G47)</f>
        <v>0</v>
      </c>
      <c r="H44" s="39">
        <f t="shared" ref="H44:S44" si="8">SUM(H45:H47)</f>
        <v>0</v>
      </c>
      <c r="I44" s="39">
        <f t="shared" si="8"/>
        <v>0</v>
      </c>
      <c r="J44" s="39">
        <f t="shared" si="8"/>
        <v>0</v>
      </c>
      <c r="K44" s="39">
        <f t="shared" si="8"/>
        <v>-25000</v>
      </c>
      <c r="L44" s="39">
        <f t="shared" si="8"/>
        <v>0</v>
      </c>
      <c r="M44" s="39">
        <f t="shared" si="8"/>
        <v>0</v>
      </c>
      <c r="N44" s="39">
        <f t="shared" si="8"/>
        <v>0</v>
      </c>
      <c r="O44" s="39">
        <f t="shared" si="8"/>
        <v>-20000</v>
      </c>
      <c r="P44" s="39">
        <f t="shared" si="8"/>
        <v>0</v>
      </c>
      <c r="Q44" s="39">
        <f t="shared" si="8"/>
        <v>0</v>
      </c>
      <c r="R44" s="39">
        <f t="shared" si="8"/>
        <v>0</v>
      </c>
      <c r="S44" s="39">
        <f t="shared" si="8"/>
        <v>-20000</v>
      </c>
      <c r="T44" s="38">
        <f>SUM(G44:S44)</f>
        <v>-65000</v>
      </c>
      <c r="V44" s="7"/>
    </row>
    <row r="45" spans="3:22" hidden="1" outlineLevel="1" x14ac:dyDescent="0.25">
      <c r="C45" s="45" t="str">
        <f>'Category lookups'!I8</f>
        <v>Salary</v>
      </c>
      <c r="E45" s="57">
        <f>SUMIFS('Bank postings'!$F:$F, 'Bank postings'!$N:$N, '13W CFF'!$C45, 'Bank postings'!$G:$G, '13W CFF'!$E$10, 'Bank postings'!$H:$H, '13W CFF'!$E$11)</f>
        <v>-22562</v>
      </c>
      <c r="G45" s="41">
        <f>'New purchases'!F124</f>
        <v>0</v>
      </c>
      <c r="H45" s="41">
        <f>'New purchases'!G124</f>
        <v>0</v>
      </c>
      <c r="I45" s="41">
        <f>'New purchases'!H124</f>
        <v>0</v>
      </c>
      <c r="J45" s="41">
        <f>'New purchases'!I124</f>
        <v>0</v>
      </c>
      <c r="K45" s="41">
        <f>'New purchases'!J124</f>
        <v>-15000</v>
      </c>
      <c r="L45" s="41">
        <f>'New purchases'!K124</f>
        <v>0</v>
      </c>
      <c r="M45" s="41">
        <f>'New purchases'!L124</f>
        <v>0</v>
      </c>
      <c r="N45" s="41">
        <f>'New purchases'!M124</f>
        <v>0</v>
      </c>
      <c r="O45" s="41">
        <f>'New purchases'!N124</f>
        <v>-12000</v>
      </c>
      <c r="P45" s="41">
        <f>'New purchases'!O124</f>
        <v>0</v>
      </c>
      <c r="Q45" s="41">
        <f>'New purchases'!P124</f>
        <v>0</v>
      </c>
      <c r="R45" s="41">
        <f>'New purchases'!Q124</f>
        <v>0</v>
      </c>
      <c r="S45" s="41">
        <f>'New purchases'!R124</f>
        <v>-12000</v>
      </c>
      <c r="T45" s="49">
        <f t="shared" ref="T45:T47" si="9">SUM(G45:S45)</f>
        <v>-39000</v>
      </c>
    </row>
    <row r="46" spans="3:22" hidden="1" outlineLevel="1" x14ac:dyDescent="0.25">
      <c r="C46" s="45" t="str">
        <f>'Category lookups'!I9</f>
        <v>Social</v>
      </c>
      <c r="E46" s="57">
        <f>SUMIFS('Bank postings'!$F:$F, 'Bank postings'!$N:$N, '13W CFF'!$C46, 'Bank postings'!$G:$G, '13W CFF'!$E$10, 'Bank postings'!$H:$H, '13W CFF'!$E$11)</f>
        <v>-1856</v>
      </c>
      <c r="G46" s="41">
        <f>'New purchases'!F136</f>
        <v>0</v>
      </c>
      <c r="H46" s="41">
        <f>'New purchases'!G136</f>
        <v>0</v>
      </c>
      <c r="I46" s="41">
        <f>'New purchases'!H136</f>
        <v>0</v>
      </c>
      <c r="J46" s="41">
        <f>'New purchases'!I136</f>
        <v>0</v>
      </c>
      <c r="K46" s="41">
        <f>'New purchases'!J136</f>
        <v>-5000</v>
      </c>
      <c r="L46" s="41">
        <f>'New purchases'!K136</f>
        <v>0</v>
      </c>
      <c r="M46" s="41">
        <f>'New purchases'!L136</f>
        <v>0</v>
      </c>
      <c r="N46" s="41">
        <f>'New purchases'!M136</f>
        <v>0</v>
      </c>
      <c r="O46" s="41">
        <f>'New purchases'!N136</f>
        <v>-4000</v>
      </c>
      <c r="P46" s="41">
        <f>'New purchases'!O136</f>
        <v>0</v>
      </c>
      <c r="Q46" s="41">
        <f>'New purchases'!P136</f>
        <v>0</v>
      </c>
      <c r="R46" s="41">
        <f>'New purchases'!Q136</f>
        <v>0</v>
      </c>
      <c r="S46" s="41">
        <f>'New purchases'!R136</f>
        <v>-4000</v>
      </c>
      <c r="T46" s="49">
        <f t="shared" si="9"/>
        <v>-13000</v>
      </c>
    </row>
    <row r="47" spans="3:22" hidden="1" outlineLevel="1" x14ac:dyDescent="0.25">
      <c r="C47" s="45" t="str">
        <f>'Category lookups'!I10</f>
        <v>Payroll tax</v>
      </c>
      <c r="E47" s="57">
        <f>SUMIFS('Bank postings'!$F:$F, 'Bank postings'!$N:$N, '13W CFF'!$C47, 'Bank postings'!$G:$G, '13W CFF'!$E$10, 'Bank postings'!$H:$H, '13W CFF'!$E$11)</f>
        <v>-2369</v>
      </c>
      <c r="G47" s="41">
        <f>'New purchases'!F148</f>
        <v>0</v>
      </c>
      <c r="H47" s="41">
        <f>'New purchases'!G148</f>
        <v>0</v>
      </c>
      <c r="I47" s="41">
        <f>'New purchases'!H148</f>
        <v>0</v>
      </c>
      <c r="J47" s="41">
        <f>'New purchases'!I148</f>
        <v>0</v>
      </c>
      <c r="K47" s="41">
        <f>'New purchases'!J148</f>
        <v>-5000</v>
      </c>
      <c r="L47" s="41">
        <f>'New purchases'!K148</f>
        <v>0</v>
      </c>
      <c r="M47" s="41">
        <f>'New purchases'!L148</f>
        <v>0</v>
      </c>
      <c r="N47" s="41">
        <f>'New purchases'!M148</f>
        <v>0</v>
      </c>
      <c r="O47" s="41">
        <f>'New purchases'!N148</f>
        <v>-4000</v>
      </c>
      <c r="P47" s="41">
        <f>'New purchases'!O148</f>
        <v>0</v>
      </c>
      <c r="Q47" s="41">
        <f>'New purchases'!P148</f>
        <v>0</v>
      </c>
      <c r="R47" s="41">
        <f>'New purchases'!Q148</f>
        <v>0</v>
      </c>
      <c r="S47" s="41">
        <f>'New purchases'!R148</f>
        <v>-4000</v>
      </c>
      <c r="T47" s="49">
        <f t="shared" si="9"/>
        <v>-13000</v>
      </c>
    </row>
    <row r="48" spans="3:22" ht="5.0999999999999996" customHeight="1" x14ac:dyDescent="0.25">
      <c r="E48" s="57"/>
    </row>
    <row r="49" spans="3:22" x14ac:dyDescent="0.25">
      <c r="C49" s="1" t="str">
        <f>'Category lookups'!K8</f>
        <v>Property costs</v>
      </c>
      <c r="E49" s="57">
        <f>SUMIFS('Bank postings'!$F:$F, 'Bank postings'!$N:$N, '13W CFF'!$C49, 'Bank postings'!$G:$G, '13W CFF'!$E$10, 'Bank postings'!$H:$H, '13W CFF'!$E$11)</f>
        <v>0</v>
      </c>
      <c r="G49" s="39">
        <f>'New purchases'!F175</f>
        <v>0</v>
      </c>
      <c r="H49" s="39">
        <f>'New purchases'!G175</f>
        <v>0</v>
      </c>
      <c r="I49" s="39">
        <f>'New purchases'!H175</f>
        <v>0</v>
      </c>
      <c r="J49" s="39">
        <f>'New purchases'!I175</f>
        <v>0</v>
      </c>
      <c r="K49" s="39">
        <f>'New purchases'!J175</f>
        <v>-5000</v>
      </c>
      <c r="L49" s="39">
        <f>'New purchases'!K175</f>
        <v>0</v>
      </c>
      <c r="M49" s="39">
        <f>'New purchases'!L175</f>
        <v>0</v>
      </c>
      <c r="N49" s="39">
        <f>'New purchases'!M175</f>
        <v>0</v>
      </c>
      <c r="O49" s="39">
        <f>'New purchases'!N175</f>
        <v>-4000</v>
      </c>
      <c r="P49" s="39">
        <f>'New purchases'!O175</f>
        <v>0</v>
      </c>
      <c r="Q49" s="39">
        <f>'New purchases'!P175</f>
        <v>0</v>
      </c>
      <c r="R49" s="39">
        <f>'New purchases'!Q175</f>
        <v>0</v>
      </c>
      <c r="S49" s="39">
        <f>'New purchases'!R175</f>
        <v>-4000</v>
      </c>
      <c r="T49" s="38">
        <f>SUM(G49:S49)</f>
        <v>-13000</v>
      </c>
      <c r="V49" s="7"/>
    </row>
    <row r="50" spans="3:22" ht="5.0999999999999996" customHeight="1" x14ac:dyDescent="0.25">
      <c r="E50" s="57"/>
    </row>
    <row r="51" spans="3:22" x14ac:dyDescent="0.25">
      <c r="C51" s="1" t="str">
        <f>'Category lookups'!K9</f>
        <v>Utilities</v>
      </c>
      <c r="E51" s="57">
        <f>SUMIFS('Bank postings'!$F:$F, 'Bank postings'!$N:$N, '13W CFF'!$C51, 'Bank postings'!$G:$G, '13W CFF'!$E$10, 'Bank postings'!$H:$H, '13W CFF'!$E$11)</f>
        <v>0</v>
      </c>
      <c r="G51" s="39">
        <f>'New purchases'!F187</f>
        <v>0</v>
      </c>
      <c r="H51" s="39">
        <f>'New purchases'!G187</f>
        <v>0</v>
      </c>
      <c r="I51" s="39">
        <f>'New purchases'!H187</f>
        <v>0</v>
      </c>
      <c r="J51" s="39">
        <f>'New purchases'!I187</f>
        <v>0</v>
      </c>
      <c r="K51" s="39">
        <f>'New purchases'!J187</f>
        <v>-5000</v>
      </c>
      <c r="L51" s="39">
        <f>'New purchases'!K187</f>
        <v>0</v>
      </c>
      <c r="M51" s="39">
        <f>'New purchases'!L187</f>
        <v>0</v>
      </c>
      <c r="N51" s="39">
        <f>'New purchases'!M187</f>
        <v>0</v>
      </c>
      <c r="O51" s="39">
        <f>'New purchases'!N187</f>
        <v>-4000</v>
      </c>
      <c r="P51" s="39">
        <f>'New purchases'!O187</f>
        <v>0</v>
      </c>
      <c r="Q51" s="39">
        <f>'New purchases'!P187</f>
        <v>0</v>
      </c>
      <c r="R51" s="39">
        <f>'New purchases'!Q187</f>
        <v>0</v>
      </c>
      <c r="S51" s="39">
        <f>'New purchases'!R187</f>
        <v>-4000</v>
      </c>
      <c r="T51" s="38">
        <f>SUM(G51:S51)</f>
        <v>-13000</v>
      </c>
      <c r="V51" s="7"/>
    </row>
    <row r="52" spans="3:22" ht="5.0999999999999996" customHeight="1" x14ac:dyDescent="0.25">
      <c r="E52" s="57"/>
    </row>
    <row r="53" spans="3:22" x14ac:dyDescent="0.25">
      <c r="C53" s="1" t="str">
        <f>'Category lookups'!K10</f>
        <v>IT &amp; software</v>
      </c>
      <c r="E53" s="57">
        <f>SUMIFS('Bank postings'!$F:$F, 'Bank postings'!$N:$N, '13W CFF'!$C53, 'Bank postings'!$G:$G, '13W CFF'!$E$10, 'Bank postings'!$H:$H, '13W CFF'!$E$11)</f>
        <v>-7464</v>
      </c>
      <c r="G53" s="39">
        <f>'New purchases'!F199</f>
        <v>0</v>
      </c>
      <c r="H53" s="39">
        <f>'New purchases'!G199</f>
        <v>0</v>
      </c>
      <c r="I53" s="39">
        <f>'New purchases'!H199</f>
        <v>0</v>
      </c>
      <c r="J53" s="39">
        <f>'New purchases'!I199</f>
        <v>0</v>
      </c>
      <c r="K53" s="39">
        <f>'New purchases'!J199</f>
        <v>-15000</v>
      </c>
      <c r="L53" s="39">
        <f>'New purchases'!K199</f>
        <v>0</v>
      </c>
      <c r="M53" s="39">
        <f>'New purchases'!L199</f>
        <v>0</v>
      </c>
      <c r="N53" s="39">
        <f>'New purchases'!M199</f>
        <v>0</v>
      </c>
      <c r="O53" s="39">
        <f>'New purchases'!N199</f>
        <v>-12000</v>
      </c>
      <c r="P53" s="39">
        <f>'New purchases'!O199</f>
        <v>0</v>
      </c>
      <c r="Q53" s="39">
        <f>'New purchases'!P199</f>
        <v>0</v>
      </c>
      <c r="R53" s="39">
        <f>'New purchases'!Q199</f>
        <v>0</v>
      </c>
      <c r="S53" s="39">
        <f>'New purchases'!R199</f>
        <v>-12000</v>
      </c>
      <c r="T53" s="38">
        <f>SUM(G53:S53)</f>
        <v>-39000</v>
      </c>
      <c r="V53" s="7"/>
    </row>
    <row r="54" spans="3:22" ht="5.0999999999999996" customHeight="1" x14ac:dyDescent="0.25">
      <c r="E54" s="57"/>
    </row>
    <row r="55" spans="3:22" x14ac:dyDescent="0.25">
      <c r="C55" s="1" t="str">
        <f>'Category lookups'!K11</f>
        <v>Marketing</v>
      </c>
      <c r="E55" s="57">
        <f>SUMIFS('Bank postings'!$F:$F, 'Bank postings'!$N:$N, '13W CFF'!$C55, 'Bank postings'!$G:$G, '13W CFF'!$E$10, 'Bank postings'!$H:$H, '13W CFF'!$E$11)</f>
        <v>-13827</v>
      </c>
      <c r="G55" s="39">
        <f>'New purchases'!F211</f>
        <v>0</v>
      </c>
      <c r="H55" s="39">
        <f>'New purchases'!G211</f>
        <v>0</v>
      </c>
      <c r="I55" s="39">
        <f>'New purchases'!H211</f>
        <v>0</v>
      </c>
      <c r="J55" s="39">
        <f>'New purchases'!I211</f>
        <v>0</v>
      </c>
      <c r="K55" s="39">
        <f>'New purchases'!J211</f>
        <v>-5000</v>
      </c>
      <c r="L55" s="39">
        <f>'New purchases'!K211</f>
        <v>0</v>
      </c>
      <c r="M55" s="39">
        <f>'New purchases'!L211</f>
        <v>0</v>
      </c>
      <c r="N55" s="39">
        <f>'New purchases'!M211</f>
        <v>0</v>
      </c>
      <c r="O55" s="39">
        <f>'New purchases'!N211</f>
        <v>-4000</v>
      </c>
      <c r="P55" s="39">
        <f>'New purchases'!O211</f>
        <v>0</v>
      </c>
      <c r="Q55" s="39">
        <f>'New purchases'!P211</f>
        <v>0</v>
      </c>
      <c r="R55" s="39">
        <f>'New purchases'!Q211</f>
        <v>0</v>
      </c>
      <c r="S55" s="39">
        <f>'New purchases'!R211</f>
        <v>-4000</v>
      </c>
      <c r="T55" s="38">
        <f>SUM(G55:S55)</f>
        <v>-13000</v>
      </c>
      <c r="V55" s="7"/>
    </row>
    <row r="56" spans="3:22" ht="5.0999999999999996" customHeight="1" x14ac:dyDescent="0.25">
      <c r="E56" s="57"/>
    </row>
    <row r="57" spans="3:22" x14ac:dyDescent="0.25">
      <c r="C57" s="1" t="str">
        <f>'Category lookups'!K12</f>
        <v>Travel</v>
      </c>
      <c r="E57" s="57">
        <f>SUMIFS('Bank postings'!$F:$F, 'Bank postings'!$N:$N, '13W CFF'!$C57, 'Bank postings'!$G:$G, '13W CFF'!$E$10, 'Bank postings'!$H:$H, '13W CFF'!$E$11)</f>
        <v>0</v>
      </c>
      <c r="G57" s="39">
        <f>'New purchases'!F223</f>
        <v>0</v>
      </c>
      <c r="H57" s="39">
        <f>'New purchases'!G223</f>
        <v>0</v>
      </c>
      <c r="I57" s="39">
        <f>'New purchases'!H223</f>
        <v>0</v>
      </c>
      <c r="J57" s="39">
        <f>'New purchases'!I223</f>
        <v>0</v>
      </c>
      <c r="K57" s="39">
        <f>'New purchases'!J223</f>
        <v>-5000</v>
      </c>
      <c r="L57" s="39">
        <f>'New purchases'!K223</f>
        <v>0</v>
      </c>
      <c r="M57" s="39">
        <f>'New purchases'!L223</f>
        <v>0</v>
      </c>
      <c r="N57" s="39">
        <f>'New purchases'!M223</f>
        <v>0</v>
      </c>
      <c r="O57" s="39">
        <f>'New purchases'!N223</f>
        <v>-4000</v>
      </c>
      <c r="P57" s="39">
        <f>'New purchases'!O223</f>
        <v>0</v>
      </c>
      <c r="Q57" s="39">
        <f>'New purchases'!P223</f>
        <v>0</v>
      </c>
      <c r="R57" s="39">
        <f>'New purchases'!Q223</f>
        <v>0</v>
      </c>
      <c r="S57" s="39">
        <f>'New purchases'!R223</f>
        <v>-4000</v>
      </c>
      <c r="T57" s="38">
        <f>SUM(G57:S57)</f>
        <v>-13000</v>
      </c>
      <c r="V57" s="7"/>
    </row>
    <row r="58" spans="3:22" ht="5.0999999999999996" customHeight="1" x14ac:dyDescent="0.25">
      <c r="E58" s="57"/>
    </row>
    <row r="59" spans="3:22" x14ac:dyDescent="0.25">
      <c r="C59" s="1" t="str">
        <f>'Category lookups'!K13</f>
        <v>Insurance</v>
      </c>
      <c r="E59" s="57">
        <f>SUMIFS('Bank postings'!$F:$F, 'Bank postings'!$N:$N, '13W CFF'!$C59, 'Bank postings'!$G:$G, '13W CFF'!$E$10, 'Bank postings'!$H:$H, '13W CFF'!$E$11)</f>
        <v>-7857</v>
      </c>
      <c r="G59" s="39">
        <f>'New purchases'!F235</f>
        <v>0</v>
      </c>
      <c r="H59" s="39">
        <f>'New purchases'!G235</f>
        <v>0</v>
      </c>
      <c r="I59" s="39">
        <f>'New purchases'!H235</f>
        <v>0</v>
      </c>
      <c r="J59" s="39">
        <f>'New purchases'!I235</f>
        <v>0</v>
      </c>
      <c r="K59" s="39">
        <f>'New purchases'!J235</f>
        <v>-15000</v>
      </c>
      <c r="L59" s="39">
        <f>'New purchases'!K235</f>
        <v>0</v>
      </c>
      <c r="M59" s="39">
        <f>'New purchases'!L235</f>
        <v>0</v>
      </c>
      <c r="N59" s="39">
        <f>'New purchases'!M235</f>
        <v>0</v>
      </c>
      <c r="O59" s="39">
        <f>'New purchases'!N235</f>
        <v>-12000</v>
      </c>
      <c r="P59" s="39">
        <f>'New purchases'!O235</f>
        <v>0</v>
      </c>
      <c r="Q59" s="39">
        <f>'New purchases'!P235</f>
        <v>0</v>
      </c>
      <c r="R59" s="39">
        <f>'New purchases'!Q235</f>
        <v>0</v>
      </c>
      <c r="S59" s="39">
        <f>'New purchases'!R235</f>
        <v>-12000</v>
      </c>
      <c r="T59" s="38">
        <f>SUM(G59:S59)</f>
        <v>-39000</v>
      </c>
      <c r="V59" s="7"/>
    </row>
    <row r="60" spans="3:22" ht="5.0999999999999996" customHeight="1" x14ac:dyDescent="0.25">
      <c r="E60" s="57"/>
    </row>
    <row r="61" spans="3:22" x14ac:dyDescent="0.25">
      <c r="C61" s="1" t="str">
        <f>'Category lookups'!K14</f>
        <v>Other disbursements</v>
      </c>
      <c r="E61" s="57">
        <f>SUMIFS('Bank postings'!$F:$F, 'Bank postings'!$N:$N, '13W CFF'!$C61, 'Bank postings'!$G:$G, '13W CFF'!$E$10, 'Bank postings'!$H:$H, '13W CFF'!$E$11)</f>
        <v>0</v>
      </c>
      <c r="G61" s="39">
        <f>'New purchases'!F247</f>
        <v>0</v>
      </c>
      <c r="H61" s="39">
        <f>'New purchases'!G247</f>
        <v>0</v>
      </c>
      <c r="I61" s="39">
        <f>'New purchases'!H247</f>
        <v>0</v>
      </c>
      <c r="J61" s="39">
        <f>'New purchases'!I247</f>
        <v>0</v>
      </c>
      <c r="K61" s="39">
        <f>'New purchases'!J247</f>
        <v>-5000</v>
      </c>
      <c r="L61" s="39">
        <f>'New purchases'!K247</f>
        <v>0</v>
      </c>
      <c r="M61" s="39">
        <f>'New purchases'!L247</f>
        <v>0</v>
      </c>
      <c r="N61" s="39">
        <f>'New purchases'!M247</f>
        <v>0</v>
      </c>
      <c r="O61" s="39">
        <f>'New purchases'!N247</f>
        <v>-4000</v>
      </c>
      <c r="P61" s="39">
        <f>'New purchases'!O247</f>
        <v>0</v>
      </c>
      <c r="Q61" s="39">
        <f>'New purchases'!P247</f>
        <v>0</v>
      </c>
      <c r="R61" s="39">
        <f>'New purchases'!Q247</f>
        <v>0</v>
      </c>
      <c r="S61" s="39">
        <f>'New purchases'!R247</f>
        <v>-4000</v>
      </c>
      <c r="T61" s="38">
        <f>SUM(G61:S61)</f>
        <v>-13000</v>
      </c>
      <c r="V61" s="7"/>
    </row>
    <row r="62" spans="3:22" ht="5.0999999999999996" customHeight="1" x14ac:dyDescent="0.25">
      <c r="E62" s="53"/>
    </row>
    <row r="63" spans="3:22" x14ac:dyDescent="0.25">
      <c r="C63" s="21" t="s">
        <v>75</v>
      </c>
      <c r="E63" s="56">
        <f>E34 + E36 + E44 + E49 + E51 + E53 + E55 + E57 + E59 + E61</f>
        <v>-112564</v>
      </c>
      <c r="G63" s="48">
        <f>G34 + G36 + G44 + G49 + G51 + G53 + G55 + G57 + G59 + G61</f>
        <v>-26164.400000000001</v>
      </c>
      <c r="H63" s="48">
        <f t="shared" ref="H63:T63" si="10">H34 + H36 + H44 + H49 + H51 + H53 + H55 + H57 + H59 + H61</f>
        <v>-26342.84</v>
      </c>
      <c r="I63" s="48">
        <f t="shared" si="10"/>
        <v>-15450</v>
      </c>
      <c r="J63" s="48">
        <f t="shared" si="10"/>
        <v>-325750.76</v>
      </c>
      <c r="K63" s="48">
        <f t="shared" si="10"/>
        <v>-119180</v>
      </c>
      <c r="L63" s="48">
        <f t="shared" si="10"/>
        <v>-55470</v>
      </c>
      <c r="M63" s="48">
        <f t="shared" si="10"/>
        <v>-39180</v>
      </c>
      <c r="N63" s="48">
        <f t="shared" si="10"/>
        <v>-48876.959999999999</v>
      </c>
      <c r="O63" s="48">
        <f t="shared" si="10"/>
        <v>-106120</v>
      </c>
      <c r="P63" s="48">
        <f t="shared" si="10"/>
        <v>-58140</v>
      </c>
      <c r="Q63" s="48">
        <f t="shared" si="10"/>
        <v>-43770</v>
      </c>
      <c r="R63" s="48">
        <f t="shared" si="10"/>
        <v>-43770</v>
      </c>
      <c r="S63" s="48">
        <f t="shared" si="10"/>
        <v>-116306.64</v>
      </c>
      <c r="T63" s="48">
        <f t="shared" si="10"/>
        <v>-1024521.6000000001</v>
      </c>
    </row>
    <row r="64" spans="3:22" ht="5.0999999999999996" customHeight="1" x14ac:dyDescent="0.25">
      <c r="E64" s="53"/>
    </row>
    <row r="65" spans="2:22" x14ac:dyDescent="0.25">
      <c r="C65" s="21" t="s">
        <v>174</v>
      </c>
      <c r="E65" s="56">
        <f>E29 + E63</f>
        <v>40816</v>
      </c>
      <c r="G65" s="48">
        <f>G29 + G63</f>
        <v>87686.450000000012</v>
      </c>
      <c r="H65" s="48">
        <f t="shared" ref="H65:T65" si="11">H29 + H63</f>
        <v>17155.360000000004</v>
      </c>
      <c r="I65" s="48">
        <f t="shared" si="11"/>
        <v>112758.65</v>
      </c>
      <c r="J65" s="48">
        <f t="shared" si="11"/>
        <v>-231938.36000000002</v>
      </c>
      <c r="K65" s="48">
        <f t="shared" si="11"/>
        <v>16914.050000000017</v>
      </c>
      <c r="L65" s="48">
        <f t="shared" si="11"/>
        <v>5949.9000000000015</v>
      </c>
      <c r="M65" s="48">
        <f t="shared" si="11"/>
        <v>102693.04999999999</v>
      </c>
      <c r="N65" s="48">
        <f t="shared" si="11"/>
        <v>87279.390000000014</v>
      </c>
      <c r="O65" s="48">
        <f t="shared" si="11"/>
        <v>50423.700000000012</v>
      </c>
      <c r="P65" s="48">
        <f t="shared" si="11"/>
        <v>67533.5</v>
      </c>
      <c r="Q65" s="48">
        <f t="shared" si="11"/>
        <v>91387</v>
      </c>
      <c r="R65" s="48">
        <f t="shared" si="11"/>
        <v>102432.6</v>
      </c>
      <c r="S65" s="48">
        <f t="shared" si="11"/>
        <v>31506.11</v>
      </c>
      <c r="T65" s="48">
        <f t="shared" si="11"/>
        <v>541781.39999999991</v>
      </c>
    </row>
    <row r="66" spans="2:22" x14ac:dyDescent="0.25">
      <c r="E66" s="53"/>
    </row>
    <row r="67" spans="2:22" x14ac:dyDescent="0.25">
      <c r="E67" s="53"/>
    </row>
    <row r="68" spans="2:22" x14ac:dyDescent="0.25">
      <c r="B68" s="21" t="s">
        <v>76</v>
      </c>
      <c r="E68" s="53"/>
    </row>
    <row r="69" spans="2:22" ht="5.0999999999999996" customHeight="1" x14ac:dyDescent="0.25">
      <c r="E69" s="53"/>
    </row>
    <row r="70" spans="2:22" collapsed="1" x14ac:dyDescent="0.25">
      <c r="C70" s="1" t="s">
        <v>77</v>
      </c>
      <c r="E70" s="57">
        <f>SUMIFS('Bank postings'!$F:$F, 'Bank postings'!$N:$N, '13W CFF'!$C70, 'Bank postings'!$G:$G, '13W CFF'!$E$10, 'Bank postings'!$H:$H, '13W CFF'!$E$11)</f>
        <v>0</v>
      </c>
      <c r="G70" s="39">
        <f>SUM(G71:G73)</f>
        <v>0</v>
      </c>
      <c r="H70" s="39">
        <f t="shared" ref="H70:S70" si="12">SUM(H71:H73)</f>
        <v>0</v>
      </c>
      <c r="I70" s="39">
        <f t="shared" si="12"/>
        <v>0</v>
      </c>
      <c r="J70" s="39">
        <f t="shared" si="12"/>
        <v>-269000</v>
      </c>
      <c r="K70" s="39">
        <f t="shared" si="12"/>
        <v>0</v>
      </c>
      <c r="L70" s="39">
        <f t="shared" si="12"/>
        <v>0</v>
      </c>
      <c r="M70" s="39">
        <f t="shared" si="12"/>
        <v>0</v>
      </c>
      <c r="N70" s="39">
        <f t="shared" si="12"/>
        <v>0</v>
      </c>
      <c r="O70" s="39">
        <f t="shared" si="12"/>
        <v>0</v>
      </c>
      <c r="P70" s="39">
        <f t="shared" si="12"/>
        <v>0</v>
      </c>
      <c r="Q70" s="39">
        <f t="shared" si="12"/>
        <v>0</v>
      </c>
      <c r="R70" s="39">
        <f t="shared" si="12"/>
        <v>0</v>
      </c>
      <c r="S70" s="39">
        <f t="shared" si="12"/>
        <v>0</v>
      </c>
      <c r="T70" s="38">
        <f>SUM(G70:S70)</f>
        <v>-269000</v>
      </c>
      <c r="V70" s="7"/>
    </row>
    <row r="71" spans="2:22" hidden="1" outlineLevel="1" x14ac:dyDescent="0.25">
      <c r="C71" s="50" t="s">
        <v>153</v>
      </c>
      <c r="E71" s="57"/>
      <c r="G71" s="19"/>
      <c r="H71" s="19"/>
      <c r="I71" s="19"/>
      <c r="J71" s="19">
        <v>-269000</v>
      </c>
      <c r="K71" s="19"/>
      <c r="L71" s="19"/>
      <c r="M71" s="19"/>
      <c r="N71" s="19"/>
      <c r="O71" s="19"/>
      <c r="P71" s="19"/>
      <c r="Q71" s="19"/>
      <c r="R71" s="19"/>
      <c r="S71" s="19"/>
      <c r="T71" s="51">
        <f>SUM(G71:S71)</f>
        <v>-269000</v>
      </c>
    </row>
    <row r="72" spans="2:22" hidden="1" outlineLevel="1" x14ac:dyDescent="0.25">
      <c r="C72" s="50" t="s">
        <v>154</v>
      </c>
      <c r="E72" s="57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51">
        <f t="shared" ref="T72:T73" si="13">SUM(G72:S72)</f>
        <v>0</v>
      </c>
    </row>
    <row r="73" spans="2:22" hidden="1" outlineLevel="1" x14ac:dyDescent="0.25">
      <c r="C73" s="50" t="s">
        <v>155</v>
      </c>
      <c r="E73" s="57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51">
        <f t="shared" si="13"/>
        <v>0</v>
      </c>
    </row>
    <row r="74" spans="2:22" ht="5.0999999999999996" customHeight="1" x14ac:dyDescent="0.25">
      <c r="E74" s="57"/>
    </row>
    <row r="75" spans="2:22" collapsed="1" x14ac:dyDescent="0.25">
      <c r="C75" s="1" t="s">
        <v>78</v>
      </c>
      <c r="E75" s="57">
        <f>SUMIFS('Bank postings'!$F:$F, 'Bank postings'!$N:$N, '13W CFF'!$C75, 'Bank postings'!$G:$G, '13W CFF'!$E$10, 'Bank postings'!$H:$H, '13W CFF'!$E$11)</f>
        <v>0</v>
      </c>
      <c r="G75" s="39">
        <f>SUM(G76:G78)</f>
        <v>0</v>
      </c>
      <c r="H75" s="39">
        <f t="shared" ref="H75" si="14">SUM(H76:H78)</f>
        <v>0</v>
      </c>
      <c r="I75" s="39">
        <f t="shared" ref="I75" si="15">SUM(I76:I78)</f>
        <v>0</v>
      </c>
      <c r="J75" s="39">
        <f t="shared" ref="J75" si="16">SUM(J76:J78)</f>
        <v>0</v>
      </c>
      <c r="K75" s="39">
        <f t="shared" ref="K75" si="17">SUM(K76:K78)</f>
        <v>0</v>
      </c>
      <c r="L75" s="39">
        <f t="shared" ref="L75" si="18">SUM(L76:L78)</f>
        <v>0</v>
      </c>
      <c r="M75" s="39">
        <f t="shared" ref="M75" si="19">SUM(M76:M78)</f>
        <v>125000</v>
      </c>
      <c r="N75" s="39">
        <f t="shared" ref="N75" si="20">SUM(N76:N78)</f>
        <v>0</v>
      </c>
      <c r="O75" s="39">
        <f t="shared" ref="O75" si="21">SUM(O76:O78)</f>
        <v>0</v>
      </c>
      <c r="P75" s="39">
        <f t="shared" ref="P75" si="22">SUM(P76:P78)</f>
        <v>0</v>
      </c>
      <c r="Q75" s="39">
        <f t="shared" ref="Q75" si="23">SUM(Q76:Q78)</f>
        <v>0</v>
      </c>
      <c r="R75" s="39">
        <f t="shared" ref="R75" si="24">SUM(R76:R78)</f>
        <v>0</v>
      </c>
      <c r="S75" s="39">
        <f t="shared" ref="S75" si="25">SUM(S76:S78)</f>
        <v>0</v>
      </c>
      <c r="T75" s="38">
        <f>SUM(G75:S75)</f>
        <v>125000</v>
      </c>
      <c r="V75" s="7"/>
    </row>
    <row r="76" spans="2:22" hidden="1" outlineLevel="1" x14ac:dyDescent="0.25">
      <c r="C76" s="50" t="s">
        <v>186</v>
      </c>
      <c r="E76" s="57"/>
      <c r="G76" s="19"/>
      <c r="H76" s="19"/>
      <c r="I76" s="19"/>
      <c r="J76" s="19"/>
      <c r="K76" s="19"/>
      <c r="L76" s="19"/>
      <c r="M76" s="19">
        <v>125000</v>
      </c>
      <c r="N76" s="19"/>
      <c r="O76" s="19"/>
      <c r="P76" s="19"/>
      <c r="Q76" s="19"/>
      <c r="R76" s="19"/>
      <c r="S76" s="19"/>
      <c r="T76" s="51">
        <f>SUM(G76:S76)</f>
        <v>125000</v>
      </c>
    </row>
    <row r="77" spans="2:22" hidden="1" outlineLevel="1" x14ac:dyDescent="0.25">
      <c r="C77" s="50" t="s">
        <v>156</v>
      </c>
      <c r="E77" s="57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51">
        <f t="shared" ref="T77:T78" si="26">SUM(G77:S77)</f>
        <v>0</v>
      </c>
    </row>
    <row r="78" spans="2:22" hidden="1" outlineLevel="1" x14ac:dyDescent="0.25">
      <c r="C78" s="50" t="s">
        <v>157</v>
      </c>
      <c r="E78" s="57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51">
        <f t="shared" si="26"/>
        <v>0</v>
      </c>
    </row>
    <row r="79" spans="2:22" ht="5.0999999999999996" customHeight="1" x14ac:dyDescent="0.25">
      <c r="E79" s="57"/>
    </row>
    <row r="80" spans="2:22" collapsed="1" x14ac:dyDescent="0.25">
      <c r="C80" s="1" t="s">
        <v>79</v>
      </c>
      <c r="E80" s="57">
        <f>SUMIFS('Bank postings'!$F:$F, 'Bank postings'!$N:$N, '13W CFF'!$C80, 'Bank postings'!$G:$G, '13W CFF'!$E$10, 'Bank postings'!$H:$H, '13W CFF'!$E$11)</f>
        <v>-23589</v>
      </c>
      <c r="G80" s="39">
        <f>SUM(G81:G83)</f>
        <v>0</v>
      </c>
      <c r="H80" s="39">
        <f t="shared" ref="H80" si="27">SUM(H81:H83)</f>
        <v>0</v>
      </c>
      <c r="I80" s="39">
        <f t="shared" ref="I80" si="28">SUM(I81:I83)</f>
        <v>0</v>
      </c>
      <c r="J80" s="39">
        <f t="shared" ref="J80" si="29">SUM(J81:J83)</f>
        <v>0</v>
      </c>
      <c r="K80" s="39">
        <f t="shared" ref="K80" si="30">SUM(K81:K83)</f>
        <v>0</v>
      </c>
      <c r="L80" s="39">
        <f t="shared" ref="L80" si="31">SUM(L81:L83)</f>
        <v>0</v>
      </c>
      <c r="M80" s="39">
        <f t="shared" ref="M80" si="32">SUM(M81:M83)</f>
        <v>0</v>
      </c>
      <c r="N80" s="39">
        <f t="shared" ref="N80" si="33">SUM(N81:N83)</f>
        <v>0</v>
      </c>
      <c r="O80" s="39">
        <f t="shared" ref="O80" si="34">SUM(O81:O83)</f>
        <v>-47798</v>
      </c>
      <c r="P80" s="39">
        <f t="shared" ref="P80" si="35">SUM(P81:P83)</f>
        <v>0</v>
      </c>
      <c r="Q80" s="39">
        <f t="shared" ref="Q80" si="36">SUM(Q81:Q83)</f>
        <v>0</v>
      </c>
      <c r="R80" s="39">
        <f t="shared" ref="R80" si="37">SUM(R81:R83)</f>
        <v>0</v>
      </c>
      <c r="S80" s="39">
        <f t="shared" ref="S80" si="38">SUM(S81:S83)</f>
        <v>0</v>
      </c>
      <c r="T80" s="38">
        <f>SUM(G80:S80)</f>
        <v>-47798</v>
      </c>
      <c r="V80" s="7"/>
    </row>
    <row r="81" spans="3:22" hidden="1" outlineLevel="1" x14ac:dyDescent="0.25">
      <c r="C81" s="50" t="s">
        <v>79</v>
      </c>
      <c r="E81" s="57"/>
      <c r="G81" s="19"/>
      <c r="H81" s="19"/>
      <c r="I81" s="19"/>
      <c r="J81" s="19"/>
      <c r="K81" s="19"/>
      <c r="L81" s="19"/>
      <c r="M81" s="19"/>
      <c r="N81" s="19"/>
      <c r="O81" s="19">
        <v>-47798</v>
      </c>
      <c r="P81" s="19"/>
      <c r="Q81" s="19"/>
      <c r="R81" s="19"/>
      <c r="S81" s="19"/>
      <c r="T81" s="51">
        <f>SUM(G81:S81)</f>
        <v>-47798</v>
      </c>
    </row>
    <row r="82" spans="3:22" hidden="1" outlineLevel="1" x14ac:dyDescent="0.25">
      <c r="C82" s="50" t="s">
        <v>158</v>
      </c>
      <c r="E82" s="57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51">
        <f t="shared" ref="T82:T83" si="39">SUM(G82:S82)</f>
        <v>0</v>
      </c>
    </row>
    <row r="83" spans="3:22" hidden="1" outlineLevel="1" x14ac:dyDescent="0.25">
      <c r="C83" s="50" t="s">
        <v>159</v>
      </c>
      <c r="E83" s="57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51">
        <f t="shared" si="39"/>
        <v>0</v>
      </c>
    </row>
    <row r="84" spans="3:22" ht="5.0999999999999996" customHeight="1" x14ac:dyDescent="0.25">
      <c r="E84" s="57"/>
    </row>
    <row r="85" spans="3:22" collapsed="1" x14ac:dyDescent="0.25">
      <c r="C85" s="1" t="s">
        <v>80</v>
      </c>
      <c r="E85" s="57">
        <f>SUMIFS('Bank postings'!$F:$F, 'Bank postings'!$N:$N, '13W CFF'!$C85, 'Bank postings'!$G:$G, '13W CFF'!$E$10, 'Bank postings'!$H:$H, '13W CFF'!$E$11)</f>
        <v>0</v>
      </c>
      <c r="G85" s="39">
        <f>SUM(G86:G88)</f>
        <v>0</v>
      </c>
      <c r="H85" s="39">
        <f t="shared" ref="H85" si="40">SUM(H86:H88)</f>
        <v>0</v>
      </c>
      <c r="I85" s="39">
        <f t="shared" ref="I85" si="41">SUM(I86:I88)</f>
        <v>0</v>
      </c>
      <c r="J85" s="39">
        <f t="shared" ref="J85" si="42">SUM(J86:J88)</f>
        <v>0</v>
      </c>
      <c r="K85" s="39">
        <f t="shared" ref="K85" si="43">SUM(K86:K88)</f>
        <v>0</v>
      </c>
      <c r="L85" s="39">
        <f t="shared" ref="L85" si="44">SUM(L86:L88)</f>
        <v>-756854</v>
      </c>
      <c r="M85" s="39">
        <f t="shared" ref="M85" si="45">SUM(M86:M88)</f>
        <v>0</v>
      </c>
      <c r="N85" s="39">
        <f t="shared" ref="N85" si="46">SUM(N86:N88)</f>
        <v>0</v>
      </c>
      <c r="O85" s="39">
        <f t="shared" ref="O85" si="47">SUM(O86:O88)</f>
        <v>0</v>
      </c>
      <c r="P85" s="39">
        <f t="shared" ref="P85" si="48">SUM(P86:P88)</f>
        <v>0</v>
      </c>
      <c r="Q85" s="39">
        <f t="shared" ref="Q85" si="49">SUM(Q86:Q88)</f>
        <v>0</v>
      </c>
      <c r="R85" s="39">
        <f t="shared" ref="R85" si="50">SUM(R86:R88)</f>
        <v>0</v>
      </c>
      <c r="S85" s="39">
        <f t="shared" ref="S85" si="51">SUM(S86:S88)</f>
        <v>0</v>
      </c>
      <c r="T85" s="38">
        <f>SUM(G85:S85)</f>
        <v>-756854</v>
      </c>
      <c r="V85" s="7"/>
    </row>
    <row r="86" spans="3:22" hidden="1" outlineLevel="1" x14ac:dyDescent="0.25">
      <c r="C86" s="50" t="s">
        <v>193</v>
      </c>
      <c r="E86" s="57"/>
      <c r="G86" s="19"/>
      <c r="H86" s="19"/>
      <c r="I86" s="19"/>
      <c r="J86" s="19"/>
      <c r="K86" s="19"/>
      <c r="L86" s="19">
        <v>-756854</v>
      </c>
      <c r="M86" s="19"/>
      <c r="N86" s="19"/>
      <c r="O86" s="19"/>
      <c r="P86" s="19"/>
      <c r="Q86" s="19"/>
      <c r="R86" s="19"/>
      <c r="S86" s="19"/>
      <c r="T86" s="51">
        <f>SUM(G86:S86)</f>
        <v>-756854</v>
      </c>
    </row>
    <row r="87" spans="3:22" hidden="1" outlineLevel="1" x14ac:dyDescent="0.25">
      <c r="C87" s="50" t="s">
        <v>160</v>
      </c>
      <c r="E87" s="57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51">
        <f t="shared" ref="T87:T88" si="52">SUM(G87:S87)</f>
        <v>0</v>
      </c>
    </row>
    <row r="88" spans="3:22" hidden="1" outlineLevel="1" x14ac:dyDescent="0.25">
      <c r="C88" s="50" t="s">
        <v>161</v>
      </c>
      <c r="E88" s="57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51">
        <f t="shared" si="52"/>
        <v>0</v>
      </c>
    </row>
    <row r="89" spans="3:22" ht="5.0999999999999996" customHeight="1" x14ac:dyDescent="0.25">
      <c r="E89" s="57"/>
    </row>
    <row r="90" spans="3:22" collapsed="1" x14ac:dyDescent="0.25">
      <c r="C90" s="1" t="s">
        <v>81</v>
      </c>
      <c r="E90" s="57">
        <f>SUMIFS('Bank postings'!$F:$F, 'Bank postings'!$N:$N, '13W CFF'!$C90, 'Bank postings'!$G:$G, '13W CFF'!$E$10, 'Bank postings'!$H:$H, '13W CFF'!$E$11)</f>
        <v>0</v>
      </c>
      <c r="G90" s="39">
        <f>SUM(G91:G93)</f>
        <v>0</v>
      </c>
      <c r="H90" s="39">
        <f t="shared" ref="H90" si="53">SUM(H91:H93)</f>
        <v>0</v>
      </c>
      <c r="I90" s="39">
        <f t="shared" ref="I90" si="54">SUM(I91:I93)</f>
        <v>0</v>
      </c>
      <c r="J90" s="39">
        <f t="shared" ref="J90" si="55">SUM(J91:J93)</f>
        <v>0</v>
      </c>
      <c r="K90" s="39">
        <f t="shared" ref="K90" si="56">SUM(K91:K93)</f>
        <v>-15000</v>
      </c>
      <c r="L90" s="39">
        <f t="shared" ref="L90" si="57">SUM(L91:L93)</f>
        <v>0</v>
      </c>
      <c r="M90" s="39">
        <f t="shared" ref="M90" si="58">SUM(M91:M93)</f>
        <v>0</v>
      </c>
      <c r="N90" s="39">
        <f t="shared" ref="N90" si="59">SUM(N91:N93)</f>
        <v>0</v>
      </c>
      <c r="O90" s="39">
        <f t="shared" ref="O90" si="60">SUM(O91:O93)</f>
        <v>-15000</v>
      </c>
      <c r="P90" s="39">
        <f t="shared" ref="P90" si="61">SUM(P91:P93)</f>
        <v>0</v>
      </c>
      <c r="Q90" s="39">
        <f t="shared" ref="Q90" si="62">SUM(Q91:Q93)</f>
        <v>0</v>
      </c>
      <c r="R90" s="39">
        <f t="shared" ref="R90" si="63">SUM(R91:R93)</f>
        <v>0</v>
      </c>
      <c r="S90" s="39">
        <f t="shared" ref="S90" si="64">SUM(S91:S93)</f>
        <v>-15000</v>
      </c>
      <c r="T90" s="38">
        <f>SUM(G90:S90)</f>
        <v>-45000</v>
      </c>
      <c r="V90" s="7"/>
    </row>
    <row r="91" spans="3:22" hidden="1" outlineLevel="1" x14ac:dyDescent="0.25">
      <c r="C91" s="50" t="s">
        <v>185</v>
      </c>
      <c r="E91" s="57"/>
      <c r="G91" s="19"/>
      <c r="H91" s="19"/>
      <c r="I91" s="19"/>
      <c r="J91" s="19"/>
      <c r="K91" s="19">
        <v>-15000</v>
      </c>
      <c r="L91" s="19"/>
      <c r="M91" s="19"/>
      <c r="N91" s="19"/>
      <c r="O91" s="19">
        <v>-15000</v>
      </c>
      <c r="P91" s="19"/>
      <c r="Q91" s="19"/>
      <c r="R91" s="19"/>
      <c r="S91" s="19">
        <v>-15000</v>
      </c>
      <c r="T91" s="51">
        <f>SUM(G91:S91)</f>
        <v>-45000</v>
      </c>
    </row>
    <row r="92" spans="3:22" hidden="1" outlineLevel="1" x14ac:dyDescent="0.25">
      <c r="C92" s="50" t="s">
        <v>162</v>
      </c>
      <c r="E92" s="57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51">
        <f t="shared" ref="T92:T93" si="65">SUM(G92:S92)</f>
        <v>0</v>
      </c>
    </row>
    <row r="93" spans="3:22" hidden="1" outlineLevel="1" x14ac:dyDescent="0.25">
      <c r="C93" s="50" t="s">
        <v>163</v>
      </c>
      <c r="E93" s="57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51">
        <f t="shared" si="65"/>
        <v>0</v>
      </c>
    </row>
    <row r="94" spans="3:22" ht="5.0999999999999996" customHeight="1" x14ac:dyDescent="0.25">
      <c r="E94" s="57"/>
    </row>
    <row r="95" spans="3:22" collapsed="1" x14ac:dyDescent="0.25">
      <c r="C95" s="1" t="s">
        <v>82</v>
      </c>
      <c r="E95" s="57">
        <f>SUMIFS('Bank postings'!$F:$F, 'Bank postings'!$N:$N, '13W CFF'!$C95, 'Bank postings'!$G:$G, '13W CFF'!$E$10, 'Bank postings'!$H:$H, '13W CFF'!$E$11)</f>
        <v>0</v>
      </c>
      <c r="G95" s="39">
        <f>SUM(G96:G98)</f>
        <v>0</v>
      </c>
      <c r="H95" s="39">
        <f t="shared" ref="H95" si="66">SUM(H96:H98)</f>
        <v>0</v>
      </c>
      <c r="I95" s="39">
        <f t="shared" ref="I95" si="67">SUM(I96:I98)</f>
        <v>0</v>
      </c>
      <c r="J95" s="39">
        <f t="shared" ref="J95" si="68">SUM(J96:J98)</f>
        <v>0</v>
      </c>
      <c r="K95" s="39">
        <f t="shared" ref="K95" si="69">SUM(K96:K98)</f>
        <v>0</v>
      </c>
      <c r="L95" s="39">
        <f t="shared" ref="L95" si="70">SUM(L96:L98)</f>
        <v>0</v>
      </c>
      <c r="M95" s="39">
        <f t="shared" ref="M95" si="71">SUM(M96:M98)</f>
        <v>0</v>
      </c>
      <c r="N95" s="39">
        <f t="shared" ref="N95" si="72">SUM(N96:N98)</f>
        <v>0</v>
      </c>
      <c r="O95" s="39">
        <f t="shared" ref="O95" si="73">SUM(O96:O98)</f>
        <v>0</v>
      </c>
      <c r="P95" s="39">
        <f t="shared" ref="P95" si="74">SUM(P96:P98)</f>
        <v>0</v>
      </c>
      <c r="Q95" s="39">
        <f t="shared" ref="Q95" si="75">SUM(Q96:Q98)</f>
        <v>0</v>
      </c>
      <c r="R95" s="39">
        <f t="shared" ref="R95" si="76">SUM(R96:R98)</f>
        <v>0</v>
      </c>
      <c r="S95" s="39">
        <f t="shared" ref="S95" si="77">SUM(S96:S98)</f>
        <v>0</v>
      </c>
      <c r="T95" s="38">
        <f>SUM(G95:S95)</f>
        <v>0</v>
      </c>
      <c r="V95" s="7"/>
    </row>
    <row r="96" spans="3:22" hidden="1" outlineLevel="1" x14ac:dyDescent="0.25">
      <c r="C96" s="50" t="s">
        <v>164</v>
      </c>
      <c r="E96" s="57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51">
        <f>SUM(G96:S96)</f>
        <v>0</v>
      </c>
    </row>
    <row r="97" spans="3:22" hidden="1" outlineLevel="1" x14ac:dyDescent="0.25">
      <c r="C97" s="50" t="s">
        <v>165</v>
      </c>
      <c r="E97" s="57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51">
        <f t="shared" ref="T97:T98" si="78">SUM(G97:S97)</f>
        <v>0</v>
      </c>
    </row>
    <row r="98" spans="3:22" hidden="1" outlineLevel="1" x14ac:dyDescent="0.25">
      <c r="C98" s="50" t="s">
        <v>166</v>
      </c>
      <c r="E98" s="57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51">
        <f t="shared" si="78"/>
        <v>0</v>
      </c>
    </row>
    <row r="99" spans="3:22" ht="5.0999999999999996" customHeight="1" x14ac:dyDescent="0.25">
      <c r="E99" s="57"/>
    </row>
    <row r="100" spans="3:22" collapsed="1" x14ac:dyDescent="0.25">
      <c r="C100" s="1" t="s">
        <v>83</v>
      </c>
      <c r="E100" s="57">
        <f>SUMIFS('Bank postings'!$F:$F, 'Bank postings'!$N:$N, '13W CFF'!$C100, 'Bank postings'!$G:$G, '13W CFF'!$E$10, 'Bank postings'!$H:$H, '13W CFF'!$E$11)</f>
        <v>0</v>
      </c>
      <c r="G100" s="39">
        <f>SUM(G101:G103)</f>
        <v>0</v>
      </c>
      <c r="H100" s="39">
        <f t="shared" ref="H100" si="79">SUM(H101:H103)</f>
        <v>0</v>
      </c>
      <c r="I100" s="39">
        <f t="shared" ref="I100" si="80">SUM(I101:I103)</f>
        <v>0</v>
      </c>
      <c r="J100" s="39">
        <f t="shared" ref="J100" si="81">SUM(J101:J103)</f>
        <v>0</v>
      </c>
      <c r="K100" s="39">
        <f t="shared" ref="K100" si="82">SUM(K101:K103)</f>
        <v>0</v>
      </c>
      <c r="L100" s="39">
        <f t="shared" ref="L100" si="83">SUM(L101:L103)</f>
        <v>0</v>
      </c>
      <c r="M100" s="39">
        <f t="shared" ref="M100" si="84">SUM(M101:M103)</f>
        <v>0</v>
      </c>
      <c r="N100" s="39">
        <f t="shared" ref="N100" si="85">SUM(N101:N103)</f>
        <v>0</v>
      </c>
      <c r="O100" s="39">
        <f t="shared" ref="O100" si="86">SUM(O101:O103)</f>
        <v>0</v>
      </c>
      <c r="P100" s="39">
        <f t="shared" ref="P100" si="87">SUM(P101:P103)</f>
        <v>0</v>
      </c>
      <c r="Q100" s="39">
        <f t="shared" ref="Q100" si="88">SUM(Q101:Q103)</f>
        <v>0</v>
      </c>
      <c r="R100" s="39">
        <f t="shared" ref="R100" si="89">SUM(R101:R103)</f>
        <v>0</v>
      </c>
      <c r="S100" s="39">
        <f t="shared" ref="S100" si="90">SUM(S101:S103)</f>
        <v>0</v>
      </c>
      <c r="T100" s="38">
        <f>SUM(G100:S100)</f>
        <v>0</v>
      </c>
      <c r="V100" s="7"/>
    </row>
    <row r="101" spans="3:22" hidden="1" outlineLevel="1" x14ac:dyDescent="0.25">
      <c r="C101" s="50" t="s">
        <v>167</v>
      </c>
      <c r="E101" s="57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51">
        <f>SUM(G101:S101)</f>
        <v>0</v>
      </c>
    </row>
    <row r="102" spans="3:22" hidden="1" outlineLevel="1" x14ac:dyDescent="0.25">
      <c r="C102" s="50" t="s">
        <v>168</v>
      </c>
      <c r="E102" s="57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51">
        <f t="shared" ref="T102:T103" si="91">SUM(G102:S102)</f>
        <v>0</v>
      </c>
    </row>
    <row r="103" spans="3:22" hidden="1" outlineLevel="1" x14ac:dyDescent="0.25">
      <c r="C103" s="50" t="s">
        <v>169</v>
      </c>
      <c r="E103" s="57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51">
        <f t="shared" si="91"/>
        <v>0</v>
      </c>
    </row>
    <row r="104" spans="3:22" ht="5.0999999999999996" customHeight="1" x14ac:dyDescent="0.25">
      <c r="E104" s="57"/>
    </row>
    <row r="105" spans="3:22" collapsed="1" x14ac:dyDescent="0.25">
      <c r="C105" s="1" t="s">
        <v>84</v>
      </c>
      <c r="E105" s="57">
        <f>SUMIFS('Bank postings'!$F:$F, 'Bank postings'!$N:$N, '13W CFF'!$C105, 'Bank postings'!$G:$G, '13W CFF'!$E$10, 'Bank postings'!$H:$H, '13W CFF'!$E$11)</f>
        <v>0</v>
      </c>
      <c r="G105" s="39">
        <f>SUM(G106:G108)</f>
        <v>0</v>
      </c>
      <c r="H105" s="39">
        <f t="shared" ref="H105" si="92">SUM(H106:H108)</f>
        <v>0</v>
      </c>
      <c r="I105" s="39">
        <f t="shared" ref="I105" si="93">SUM(I106:I108)</f>
        <v>0</v>
      </c>
      <c r="J105" s="39">
        <f t="shared" ref="J105" si="94">SUM(J106:J108)</f>
        <v>0</v>
      </c>
      <c r="K105" s="39">
        <f t="shared" ref="K105" si="95">SUM(K106:K108)</f>
        <v>0</v>
      </c>
      <c r="L105" s="39">
        <f t="shared" ref="L105" si="96">SUM(L106:L108)</f>
        <v>0</v>
      </c>
      <c r="M105" s="39">
        <f t="shared" ref="M105" si="97">SUM(M106:M108)</f>
        <v>0</v>
      </c>
      <c r="N105" s="39">
        <f t="shared" ref="N105" si="98">SUM(N106:N108)</f>
        <v>0</v>
      </c>
      <c r="O105" s="39">
        <f t="shared" ref="O105" si="99">SUM(O106:O108)</f>
        <v>0</v>
      </c>
      <c r="P105" s="39">
        <f t="shared" ref="P105" si="100">SUM(P106:P108)</f>
        <v>0</v>
      </c>
      <c r="Q105" s="39">
        <f t="shared" ref="Q105" si="101">SUM(Q106:Q108)</f>
        <v>0</v>
      </c>
      <c r="R105" s="39">
        <f t="shared" ref="R105" si="102">SUM(R106:R108)</f>
        <v>0</v>
      </c>
      <c r="S105" s="39">
        <f t="shared" ref="S105" si="103">SUM(S106:S108)</f>
        <v>0</v>
      </c>
      <c r="T105" s="38">
        <f>SUM(G105:S105)</f>
        <v>0</v>
      </c>
      <c r="V105" s="7"/>
    </row>
    <row r="106" spans="3:22" hidden="1" outlineLevel="1" x14ac:dyDescent="0.25">
      <c r="C106" s="50" t="s">
        <v>170</v>
      </c>
      <c r="E106" s="53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51">
        <f>SUM(G106:S106)</f>
        <v>0</v>
      </c>
    </row>
    <row r="107" spans="3:22" hidden="1" outlineLevel="1" x14ac:dyDescent="0.25">
      <c r="C107" s="50" t="s">
        <v>171</v>
      </c>
      <c r="E107" s="53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51">
        <f t="shared" ref="T107:T108" si="104">SUM(G107:S107)</f>
        <v>0</v>
      </c>
    </row>
    <row r="108" spans="3:22" hidden="1" outlineLevel="1" x14ac:dyDescent="0.25">
      <c r="C108" s="50" t="s">
        <v>172</v>
      </c>
      <c r="E108" s="53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51">
        <f t="shared" si="104"/>
        <v>0</v>
      </c>
    </row>
    <row r="109" spans="3:22" ht="5.0999999999999996" customHeight="1" x14ac:dyDescent="0.25">
      <c r="E109" s="53"/>
    </row>
    <row r="110" spans="3:22" x14ac:dyDescent="0.25">
      <c r="C110" s="21" t="s">
        <v>173</v>
      </c>
      <c r="E110" s="56">
        <f>E70 + E75 + E80 + E85 + E90 + E95 + E100 + E105</f>
        <v>-23589</v>
      </c>
      <c r="G110" s="48">
        <f>G70 + G75 + G80 + G85 + G90 + G95 + G100 + G105</f>
        <v>0</v>
      </c>
      <c r="H110" s="48">
        <f t="shared" ref="H110:T110" si="105">H70 + H75 + H80 + H85 + H90 + H95 + H100 + H105</f>
        <v>0</v>
      </c>
      <c r="I110" s="48">
        <f t="shared" si="105"/>
        <v>0</v>
      </c>
      <c r="J110" s="48">
        <f t="shared" si="105"/>
        <v>-269000</v>
      </c>
      <c r="K110" s="48">
        <f t="shared" si="105"/>
        <v>-15000</v>
      </c>
      <c r="L110" s="48">
        <f t="shared" si="105"/>
        <v>-756854</v>
      </c>
      <c r="M110" s="48">
        <f t="shared" si="105"/>
        <v>125000</v>
      </c>
      <c r="N110" s="48">
        <f t="shared" si="105"/>
        <v>0</v>
      </c>
      <c r="O110" s="48">
        <f t="shared" si="105"/>
        <v>-62798</v>
      </c>
      <c r="P110" s="48">
        <f t="shared" si="105"/>
        <v>0</v>
      </c>
      <c r="Q110" s="48">
        <f t="shared" si="105"/>
        <v>0</v>
      </c>
      <c r="R110" s="48">
        <f t="shared" si="105"/>
        <v>0</v>
      </c>
      <c r="S110" s="48">
        <f t="shared" si="105"/>
        <v>-15000</v>
      </c>
      <c r="T110" s="48">
        <f t="shared" si="105"/>
        <v>-993652</v>
      </c>
    </row>
    <row r="111" spans="3:22" ht="5.0999999999999996" customHeight="1" x14ac:dyDescent="0.25">
      <c r="E111" s="53"/>
    </row>
    <row r="112" spans="3:22" x14ac:dyDescent="0.25">
      <c r="C112" s="21" t="s">
        <v>175</v>
      </c>
      <c r="E112" s="56">
        <f>E65 + E110</f>
        <v>17227</v>
      </c>
      <c r="G112" s="48">
        <f>G65 + G110</f>
        <v>87686.450000000012</v>
      </c>
      <c r="H112" s="48">
        <f t="shared" ref="H112:T112" si="106">H65 + H110</f>
        <v>17155.360000000004</v>
      </c>
      <c r="I112" s="48">
        <f t="shared" si="106"/>
        <v>112758.65</v>
      </c>
      <c r="J112" s="48">
        <f t="shared" si="106"/>
        <v>-500938.36</v>
      </c>
      <c r="K112" s="48">
        <f t="shared" si="106"/>
        <v>1914.0500000000175</v>
      </c>
      <c r="L112" s="48">
        <f t="shared" si="106"/>
        <v>-750904.1</v>
      </c>
      <c r="M112" s="48">
        <f t="shared" si="106"/>
        <v>227693.05</v>
      </c>
      <c r="N112" s="48">
        <f t="shared" si="106"/>
        <v>87279.390000000014</v>
      </c>
      <c r="O112" s="48">
        <f t="shared" si="106"/>
        <v>-12374.299999999988</v>
      </c>
      <c r="P112" s="48">
        <f t="shared" si="106"/>
        <v>67533.5</v>
      </c>
      <c r="Q112" s="48">
        <f t="shared" si="106"/>
        <v>91387</v>
      </c>
      <c r="R112" s="48">
        <f t="shared" si="106"/>
        <v>102432.6</v>
      </c>
      <c r="S112" s="48">
        <f t="shared" si="106"/>
        <v>16506.11</v>
      </c>
      <c r="T112" s="48">
        <f t="shared" si="106"/>
        <v>-451870.60000000009</v>
      </c>
    </row>
    <row r="113" spans="2:19" x14ac:dyDescent="0.25">
      <c r="E113" s="53"/>
    </row>
    <row r="114" spans="2:19" x14ac:dyDescent="0.25">
      <c r="E114" s="53"/>
    </row>
    <row r="115" spans="2:19" x14ac:dyDescent="0.25">
      <c r="B115" s="21" t="s">
        <v>176</v>
      </c>
      <c r="E115" s="53"/>
    </row>
    <row r="116" spans="2:19" ht="5.0999999999999996" customHeight="1" x14ac:dyDescent="0.25">
      <c r="E116" s="53"/>
    </row>
    <row r="117" spans="2:19" x14ac:dyDescent="0.25">
      <c r="C117" s="1" t="s">
        <v>177</v>
      </c>
      <c r="E117" s="61">
        <f>SUMIFS('Cash actuals'!$E$92:$R$92, 'Cash actuals'!$E$9:$R$9, '13W CFF'!E10)</f>
        <v>1015713.1</v>
      </c>
      <c r="G117" s="39">
        <f>E121</f>
        <v>1032940.1</v>
      </c>
      <c r="H117" s="39">
        <f>G121</f>
        <v>1120626.55</v>
      </c>
      <c r="I117" s="39">
        <f t="shared" ref="I117:S117" si="107">H121</f>
        <v>1137781.9100000001</v>
      </c>
      <c r="J117" s="39">
        <f t="shared" si="107"/>
        <v>1250540.56</v>
      </c>
      <c r="K117" s="39">
        <f t="shared" si="107"/>
        <v>749602.20000000007</v>
      </c>
      <c r="L117" s="39">
        <f t="shared" si="107"/>
        <v>751516.25000000012</v>
      </c>
      <c r="M117" s="39">
        <f t="shared" si="107"/>
        <v>612.1500000001397</v>
      </c>
      <c r="N117" s="39">
        <f t="shared" si="107"/>
        <v>228305.20000000013</v>
      </c>
      <c r="O117" s="39">
        <f t="shared" si="107"/>
        <v>315584.59000000014</v>
      </c>
      <c r="P117" s="39">
        <f t="shared" si="107"/>
        <v>303210.29000000015</v>
      </c>
      <c r="Q117" s="39">
        <f t="shared" si="107"/>
        <v>370743.79000000015</v>
      </c>
      <c r="R117" s="39">
        <f t="shared" si="107"/>
        <v>462130.79000000015</v>
      </c>
      <c r="S117" s="39">
        <f t="shared" si="107"/>
        <v>564563.39000000013</v>
      </c>
    </row>
    <row r="118" spans="2:19" ht="5.0999999999999996" customHeight="1" x14ac:dyDescent="0.25">
      <c r="E118" s="53"/>
    </row>
    <row r="119" spans="2:19" x14ac:dyDescent="0.25">
      <c r="C119" s="1" t="s">
        <v>175</v>
      </c>
      <c r="E119" s="61">
        <f>E112</f>
        <v>17227</v>
      </c>
      <c r="G119" s="39">
        <f>G112</f>
        <v>87686.450000000012</v>
      </c>
      <c r="H119" s="39">
        <f>H112</f>
        <v>17155.360000000004</v>
      </c>
      <c r="I119" s="39">
        <f t="shared" ref="I119:S119" si="108">I112</f>
        <v>112758.65</v>
      </c>
      <c r="J119" s="39">
        <f t="shared" si="108"/>
        <v>-500938.36</v>
      </c>
      <c r="K119" s="39">
        <f t="shared" si="108"/>
        <v>1914.0500000000175</v>
      </c>
      <c r="L119" s="39">
        <f t="shared" si="108"/>
        <v>-750904.1</v>
      </c>
      <c r="M119" s="39">
        <f t="shared" si="108"/>
        <v>227693.05</v>
      </c>
      <c r="N119" s="39">
        <f t="shared" si="108"/>
        <v>87279.390000000014</v>
      </c>
      <c r="O119" s="39">
        <f t="shared" si="108"/>
        <v>-12374.299999999988</v>
      </c>
      <c r="P119" s="39">
        <f t="shared" si="108"/>
        <v>67533.5</v>
      </c>
      <c r="Q119" s="39">
        <f t="shared" si="108"/>
        <v>91387</v>
      </c>
      <c r="R119" s="39">
        <f t="shared" si="108"/>
        <v>102432.6</v>
      </c>
      <c r="S119" s="39">
        <f t="shared" si="108"/>
        <v>16506.11</v>
      </c>
    </row>
    <row r="120" spans="2:19" ht="5.0999999999999996" customHeight="1" x14ac:dyDescent="0.25">
      <c r="E120" s="53"/>
    </row>
    <row r="121" spans="2:19" x14ac:dyDescent="0.25">
      <c r="C121" s="21" t="s">
        <v>178</v>
      </c>
      <c r="E121" s="56">
        <f>E117 + E119</f>
        <v>1032940.1</v>
      </c>
      <c r="G121" s="48">
        <f>G117 + G119</f>
        <v>1120626.55</v>
      </c>
      <c r="H121" s="48">
        <f>H117 + H119</f>
        <v>1137781.9100000001</v>
      </c>
      <c r="I121" s="48">
        <f t="shared" ref="I121:S121" si="109">I117 + I119</f>
        <v>1250540.56</v>
      </c>
      <c r="J121" s="48">
        <f t="shared" si="109"/>
        <v>749602.20000000007</v>
      </c>
      <c r="K121" s="48">
        <f t="shared" si="109"/>
        <v>751516.25000000012</v>
      </c>
      <c r="L121" s="48">
        <f t="shared" si="109"/>
        <v>612.1500000001397</v>
      </c>
      <c r="M121" s="48">
        <f t="shared" si="109"/>
        <v>228305.20000000013</v>
      </c>
      <c r="N121" s="48">
        <f t="shared" si="109"/>
        <v>315584.59000000014</v>
      </c>
      <c r="O121" s="48">
        <f t="shared" si="109"/>
        <v>303210.29000000015</v>
      </c>
      <c r="P121" s="48">
        <f t="shared" si="109"/>
        <v>370743.79000000015</v>
      </c>
      <c r="Q121" s="48">
        <f t="shared" si="109"/>
        <v>462130.79000000015</v>
      </c>
      <c r="R121" s="48">
        <f t="shared" si="109"/>
        <v>564563.39000000013</v>
      </c>
      <c r="S121" s="48">
        <f t="shared" si="109"/>
        <v>581069.50000000012</v>
      </c>
    </row>
    <row r="122" spans="2:19" x14ac:dyDescent="0.25">
      <c r="E122" s="53"/>
    </row>
    <row r="123" spans="2:19" x14ac:dyDescent="0.25">
      <c r="E123" s="53"/>
    </row>
    <row r="124" spans="2:19" x14ac:dyDescent="0.25">
      <c r="B124" s="21" t="s">
        <v>179</v>
      </c>
      <c r="E124" s="53"/>
    </row>
    <row r="125" spans="2:19" ht="5.0999999999999996" customHeight="1" x14ac:dyDescent="0.25">
      <c r="E125" s="53"/>
    </row>
    <row r="126" spans="2:19" x14ac:dyDescent="0.25">
      <c r="C126" s="1" t="s">
        <v>178</v>
      </c>
      <c r="E126" s="53"/>
      <c r="G126" s="39">
        <f>G121</f>
        <v>1120626.55</v>
      </c>
      <c r="H126" s="39">
        <f t="shared" ref="H126:S126" si="110">H121</f>
        <v>1137781.9100000001</v>
      </c>
      <c r="I126" s="39">
        <f t="shared" si="110"/>
        <v>1250540.56</v>
      </c>
      <c r="J126" s="39">
        <f t="shared" si="110"/>
        <v>749602.20000000007</v>
      </c>
      <c r="K126" s="39">
        <f t="shared" si="110"/>
        <v>751516.25000000012</v>
      </c>
      <c r="L126" s="39">
        <f t="shared" si="110"/>
        <v>612.1500000001397</v>
      </c>
      <c r="M126" s="39">
        <f t="shared" si="110"/>
        <v>228305.20000000013</v>
      </c>
      <c r="N126" s="39">
        <f t="shared" si="110"/>
        <v>315584.59000000014</v>
      </c>
      <c r="O126" s="39">
        <f t="shared" si="110"/>
        <v>303210.29000000015</v>
      </c>
      <c r="P126" s="39">
        <f t="shared" si="110"/>
        <v>370743.79000000015</v>
      </c>
      <c r="Q126" s="39">
        <f t="shared" si="110"/>
        <v>462130.79000000015</v>
      </c>
      <c r="R126" s="39">
        <f t="shared" si="110"/>
        <v>564563.39000000013</v>
      </c>
      <c r="S126" s="39">
        <f t="shared" si="110"/>
        <v>581069.50000000012</v>
      </c>
    </row>
    <row r="127" spans="2:19" ht="5.0999999999999996" customHeight="1" x14ac:dyDescent="0.25">
      <c r="E127" s="53"/>
    </row>
    <row r="128" spans="2:19" collapsed="1" x14ac:dyDescent="0.25">
      <c r="C128" s="1" t="s">
        <v>180</v>
      </c>
      <c r="E128" s="53"/>
      <c r="G128" s="39">
        <f>SUM(G129:G131)</f>
        <v>250000</v>
      </c>
      <c r="H128" s="39">
        <f t="shared" ref="H128:S128" si="111">SUM(H129:H131)</f>
        <v>250000</v>
      </c>
      <c r="I128" s="39">
        <f t="shared" si="111"/>
        <v>250000</v>
      </c>
      <c r="J128" s="39">
        <f t="shared" si="111"/>
        <v>250000</v>
      </c>
      <c r="K128" s="39">
        <f t="shared" si="111"/>
        <v>250000</v>
      </c>
      <c r="L128" s="39">
        <f t="shared" si="111"/>
        <v>250000</v>
      </c>
      <c r="M128" s="39">
        <f t="shared" si="111"/>
        <v>250000</v>
      </c>
      <c r="N128" s="39">
        <f t="shared" si="111"/>
        <v>250000</v>
      </c>
      <c r="O128" s="39">
        <f t="shared" si="111"/>
        <v>250000</v>
      </c>
      <c r="P128" s="39">
        <f t="shared" si="111"/>
        <v>250000</v>
      </c>
      <c r="Q128" s="39">
        <f t="shared" si="111"/>
        <v>250000</v>
      </c>
      <c r="R128" s="39">
        <f t="shared" si="111"/>
        <v>250000</v>
      </c>
      <c r="S128" s="39">
        <f t="shared" si="111"/>
        <v>250000</v>
      </c>
    </row>
    <row r="129" spans="3:19" hidden="1" outlineLevel="1" x14ac:dyDescent="0.25">
      <c r="C129" s="50" t="s">
        <v>212</v>
      </c>
      <c r="E129" s="53"/>
      <c r="G129" s="19">
        <v>250000</v>
      </c>
      <c r="H129" s="19">
        <v>250000</v>
      </c>
      <c r="I129" s="19">
        <v>250000</v>
      </c>
      <c r="J129" s="19">
        <v>250000</v>
      </c>
      <c r="K129" s="19">
        <v>250000</v>
      </c>
      <c r="L129" s="19">
        <v>250000</v>
      </c>
      <c r="M129" s="19">
        <v>250000</v>
      </c>
      <c r="N129" s="19">
        <v>250000</v>
      </c>
      <c r="O129" s="19">
        <v>250000</v>
      </c>
      <c r="P129" s="19">
        <v>250000</v>
      </c>
      <c r="Q129" s="19">
        <v>250000</v>
      </c>
      <c r="R129" s="19">
        <v>250000</v>
      </c>
      <c r="S129" s="19">
        <v>250000</v>
      </c>
    </row>
    <row r="130" spans="3:19" hidden="1" outlineLevel="1" x14ac:dyDescent="0.25">
      <c r="C130" s="50" t="s">
        <v>181</v>
      </c>
      <c r="E130" s="53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</row>
    <row r="131" spans="3:19" hidden="1" outlineLevel="1" x14ac:dyDescent="0.25">
      <c r="C131" s="50" t="s">
        <v>182</v>
      </c>
      <c r="E131" s="53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</row>
    <row r="132" spans="3:19" ht="5.0999999999999996" customHeight="1" x14ac:dyDescent="0.25">
      <c r="E132" s="53"/>
    </row>
    <row r="133" spans="3:19" x14ac:dyDescent="0.25">
      <c r="C133" s="21" t="s">
        <v>179</v>
      </c>
      <c r="E133" s="53"/>
      <c r="G133" s="48">
        <f>G126 + G128</f>
        <v>1370626.55</v>
      </c>
      <c r="H133" s="48">
        <f t="shared" ref="H133:S133" si="112">H126 + H128</f>
        <v>1387781.9100000001</v>
      </c>
      <c r="I133" s="48">
        <f t="shared" si="112"/>
        <v>1500540.56</v>
      </c>
      <c r="J133" s="48">
        <f t="shared" si="112"/>
        <v>999602.20000000007</v>
      </c>
      <c r="K133" s="48">
        <f t="shared" si="112"/>
        <v>1001516.2500000001</v>
      </c>
      <c r="L133" s="48">
        <f t="shared" si="112"/>
        <v>250612.15000000014</v>
      </c>
      <c r="M133" s="48">
        <f t="shared" si="112"/>
        <v>478305.20000000013</v>
      </c>
      <c r="N133" s="48">
        <f t="shared" si="112"/>
        <v>565584.59000000008</v>
      </c>
      <c r="O133" s="48">
        <f t="shared" si="112"/>
        <v>553210.29000000015</v>
      </c>
      <c r="P133" s="48">
        <f t="shared" si="112"/>
        <v>620743.79000000015</v>
      </c>
      <c r="Q133" s="48">
        <f t="shared" si="112"/>
        <v>712130.79000000015</v>
      </c>
      <c r="R133" s="48">
        <f t="shared" si="112"/>
        <v>814563.39000000013</v>
      </c>
      <c r="S133" s="48">
        <f t="shared" si="112"/>
        <v>831069.50000000012</v>
      </c>
    </row>
    <row r="134" spans="3:19" x14ac:dyDescent="0.25"/>
    <row r="135" spans="3:19" x14ac:dyDescent="0.25"/>
  </sheetData>
  <hyperlinks>
    <hyperlink ref="V2" location="Index!A1" display="Home" xr:uid="{1E3D2C39-BB47-415E-8449-5A2B462E00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67358-4438-45CA-B366-66B6F280B92F}">
  <sheetPr codeName="Sheet6">
    <tabColor theme="9" tint="0.79998168889431442"/>
    <outlinePr summaryBelow="0" summaryRight="0"/>
  </sheetPr>
  <dimension ref="A1:AT98"/>
  <sheetViews>
    <sheetView showGridLines="0" zoomScale="115" zoomScaleNormal="115" workbookViewId="0">
      <pane ySplit="11" topLeftCell="A12" activePane="bottomLeft" state="frozen"/>
      <selection pane="bottomLeft" activeCell="F16" sqref="F16"/>
    </sheetView>
  </sheetViews>
  <sheetFormatPr defaultColWidth="0" defaultRowHeight="13.5" zeroHeight="1" outlineLevelRow="1" x14ac:dyDescent="0.25"/>
  <cols>
    <col min="1" max="2" width="1.7109375" style="1" customWidth="1"/>
    <col min="3" max="3" width="31.85546875" style="1" bestFit="1" customWidth="1"/>
    <col min="4" max="4" width="1.7109375" style="1" customWidth="1"/>
    <col min="5" max="18" width="12.7109375" style="1" customWidth="1"/>
    <col min="19" max="19" width="1.7109375" style="1" customWidth="1"/>
    <col min="20" max="35" width="9.140625" style="1" hidden="1" customWidth="1"/>
    <col min="36" max="46" width="0" style="1" hidden="1" customWidth="1"/>
    <col min="47" max="16384" width="9.140625" style="1" hidden="1"/>
  </cols>
  <sheetData>
    <row r="1" spans="1:19" x14ac:dyDescent="0.25">
      <c r="A1" s="3" t="s">
        <v>218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1" x14ac:dyDescent="0.35">
      <c r="A2" s="3"/>
      <c r="B2" s="4" t="s">
        <v>217</v>
      </c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70" t="s">
        <v>211</v>
      </c>
      <c r="S2" s="2"/>
    </row>
    <row r="3" spans="1:19" ht="19.5" x14ac:dyDescent="0.3">
      <c r="A3" s="3"/>
      <c r="B3" s="5" t="s">
        <v>192</v>
      </c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3"/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/>
    <row r="6" spans="1:19" x14ac:dyDescent="0.25"/>
    <row r="7" spans="1:19" x14ac:dyDescent="0.25">
      <c r="C7" s="22" t="s">
        <v>0</v>
      </c>
      <c r="E7" s="8">
        <v>46223</v>
      </c>
      <c r="F7" s="23">
        <f>E8+1</f>
        <v>46230</v>
      </c>
      <c r="G7" s="23">
        <f t="shared" ref="G7:R7" si="0">F8+1</f>
        <v>46237</v>
      </c>
      <c r="H7" s="23">
        <f t="shared" si="0"/>
        <v>46244</v>
      </c>
      <c r="I7" s="23">
        <f t="shared" si="0"/>
        <v>46251</v>
      </c>
      <c r="J7" s="23">
        <f t="shared" si="0"/>
        <v>46258</v>
      </c>
      <c r="K7" s="23">
        <f t="shared" si="0"/>
        <v>46265</v>
      </c>
      <c r="L7" s="23">
        <f t="shared" si="0"/>
        <v>46272</v>
      </c>
      <c r="M7" s="23">
        <f t="shared" si="0"/>
        <v>46279</v>
      </c>
      <c r="N7" s="23">
        <f t="shared" si="0"/>
        <v>46286</v>
      </c>
      <c r="O7" s="23">
        <f t="shared" si="0"/>
        <v>46293</v>
      </c>
      <c r="P7" s="23">
        <f t="shared" si="0"/>
        <v>46300</v>
      </c>
      <c r="Q7" s="23">
        <f t="shared" si="0"/>
        <v>46307</v>
      </c>
      <c r="R7" s="23">
        <f t="shared" si="0"/>
        <v>46314</v>
      </c>
    </row>
    <row r="8" spans="1:19" x14ac:dyDescent="0.25">
      <c r="C8" s="22" t="s">
        <v>86</v>
      </c>
      <c r="E8" s="23">
        <f>E7+6</f>
        <v>46229</v>
      </c>
      <c r="F8" s="23">
        <f>F7+6</f>
        <v>46236</v>
      </c>
      <c r="G8" s="23">
        <f t="shared" ref="G8:R8" si="1">G7+6</f>
        <v>46243</v>
      </c>
      <c r="H8" s="23">
        <f t="shared" si="1"/>
        <v>46250</v>
      </c>
      <c r="I8" s="23">
        <f t="shared" si="1"/>
        <v>46257</v>
      </c>
      <c r="J8" s="23">
        <f t="shared" si="1"/>
        <v>46264</v>
      </c>
      <c r="K8" s="23">
        <f t="shared" si="1"/>
        <v>46271</v>
      </c>
      <c r="L8" s="23">
        <f t="shared" si="1"/>
        <v>46278</v>
      </c>
      <c r="M8" s="23">
        <f t="shared" si="1"/>
        <v>46285</v>
      </c>
      <c r="N8" s="23">
        <f t="shared" si="1"/>
        <v>46292</v>
      </c>
      <c r="O8" s="23">
        <f t="shared" si="1"/>
        <v>46299</v>
      </c>
      <c r="P8" s="23">
        <f t="shared" si="1"/>
        <v>46306</v>
      </c>
      <c r="Q8" s="23">
        <f t="shared" si="1"/>
        <v>46313</v>
      </c>
      <c r="R8" s="23">
        <f t="shared" si="1"/>
        <v>46320</v>
      </c>
    </row>
    <row r="9" spans="1:19" x14ac:dyDescent="0.25">
      <c r="C9" s="22" t="s">
        <v>88</v>
      </c>
      <c r="E9" s="9">
        <f t="shared" ref="E9:F9" si="2">WEEKNUM(E7, 21)</f>
        <v>30</v>
      </c>
      <c r="F9" s="9">
        <f t="shared" si="2"/>
        <v>31</v>
      </c>
      <c r="G9" s="9">
        <f t="shared" ref="G9:R9" si="3">WEEKNUM(G7, 21)</f>
        <v>32</v>
      </c>
      <c r="H9" s="9">
        <f t="shared" si="3"/>
        <v>33</v>
      </c>
      <c r="I9" s="9">
        <f t="shared" si="3"/>
        <v>34</v>
      </c>
      <c r="J9" s="9">
        <f t="shared" si="3"/>
        <v>35</v>
      </c>
      <c r="K9" s="9">
        <f t="shared" si="3"/>
        <v>36</v>
      </c>
      <c r="L9" s="9">
        <f t="shared" si="3"/>
        <v>37</v>
      </c>
      <c r="M9" s="9">
        <f t="shared" si="3"/>
        <v>38</v>
      </c>
      <c r="N9" s="9">
        <f t="shared" si="3"/>
        <v>39</v>
      </c>
      <c r="O9" s="9">
        <f t="shared" si="3"/>
        <v>40</v>
      </c>
      <c r="P9" s="9">
        <f t="shared" si="3"/>
        <v>41</v>
      </c>
      <c r="Q9" s="9">
        <f t="shared" si="3"/>
        <v>42</v>
      </c>
      <c r="R9" s="9">
        <f t="shared" si="3"/>
        <v>43</v>
      </c>
    </row>
    <row r="10" spans="1:19" x14ac:dyDescent="0.25">
      <c r="C10" s="22" t="s">
        <v>89</v>
      </c>
      <c r="E10" s="9">
        <f>YEAR(E7)</f>
        <v>2026</v>
      </c>
      <c r="F10" s="9">
        <f>YEAR(F7)</f>
        <v>2026</v>
      </c>
      <c r="G10" s="9">
        <f t="shared" ref="G10:R10" si="4">YEAR(G7)</f>
        <v>2026</v>
      </c>
      <c r="H10" s="9">
        <f t="shared" si="4"/>
        <v>2026</v>
      </c>
      <c r="I10" s="9">
        <f t="shared" si="4"/>
        <v>2026</v>
      </c>
      <c r="J10" s="9">
        <f t="shared" si="4"/>
        <v>2026</v>
      </c>
      <c r="K10" s="9">
        <f t="shared" si="4"/>
        <v>2026</v>
      </c>
      <c r="L10" s="9">
        <f t="shared" si="4"/>
        <v>2026</v>
      </c>
      <c r="M10" s="9">
        <f t="shared" si="4"/>
        <v>2026</v>
      </c>
      <c r="N10" s="9">
        <f t="shared" si="4"/>
        <v>2026</v>
      </c>
      <c r="O10" s="9">
        <f t="shared" si="4"/>
        <v>2026</v>
      </c>
      <c r="P10" s="9">
        <f t="shared" si="4"/>
        <v>2026</v>
      </c>
      <c r="Q10" s="9">
        <f t="shared" si="4"/>
        <v>2026</v>
      </c>
      <c r="R10" s="9">
        <f t="shared" si="4"/>
        <v>2026</v>
      </c>
    </row>
    <row r="11" spans="1:19" x14ac:dyDescent="0.25">
      <c r="C11" s="22" t="s">
        <v>90</v>
      </c>
      <c r="E11" s="25" t="s">
        <v>92</v>
      </c>
      <c r="F11" s="25" t="s">
        <v>92</v>
      </c>
      <c r="G11" s="25" t="s">
        <v>92</v>
      </c>
      <c r="H11" s="25" t="s">
        <v>92</v>
      </c>
      <c r="I11" s="25" t="s">
        <v>92</v>
      </c>
      <c r="J11" s="25" t="s">
        <v>92</v>
      </c>
      <c r="K11" s="25" t="s">
        <v>92</v>
      </c>
      <c r="L11" s="25" t="s">
        <v>92</v>
      </c>
      <c r="M11" s="25" t="s">
        <v>92</v>
      </c>
      <c r="N11" s="25" t="s">
        <v>92</v>
      </c>
      <c r="O11" s="25" t="s">
        <v>92</v>
      </c>
      <c r="P11" s="25" t="s">
        <v>92</v>
      </c>
      <c r="Q11" s="25" t="s">
        <v>92</v>
      </c>
      <c r="R11" s="25" t="s">
        <v>92</v>
      </c>
    </row>
    <row r="12" spans="1:19" x14ac:dyDescent="0.25"/>
    <row r="13" spans="1:19" x14ac:dyDescent="0.25"/>
    <row r="14" spans="1:19" x14ac:dyDescent="0.25">
      <c r="B14" s="21" t="s">
        <v>62</v>
      </c>
    </row>
    <row r="15" spans="1:19" ht="5.0999999999999996" customHeight="1" x14ac:dyDescent="0.25"/>
    <row r="16" spans="1:19" x14ac:dyDescent="0.25">
      <c r="C16" s="1" t="s">
        <v>85</v>
      </c>
      <c r="E16" s="6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</row>
    <row r="17" spans="2:18" ht="5.0999999999999996" customHeight="1" x14ac:dyDescent="0.25"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</row>
    <row r="18" spans="2:18" x14ac:dyDescent="0.25">
      <c r="C18" s="1" t="str">
        <f>'Category lookups'!E8</f>
        <v>Product revenue</v>
      </c>
      <c r="E18" s="60">
        <f>SUMIFS('Bank postings'!$F:$F, 'Bank postings'!$N:$N, 'Cash actuals'!$C18, 'Bank postings'!$G:$G, 'Cash actuals'!E$9, 'Bank postings'!$H:$H, 'Cash actuals'!E$10)</f>
        <v>94259.750000000015</v>
      </c>
      <c r="F18" s="60">
        <f>SUMIFS('Bank postings'!$F:$F, 'Bank postings'!$N:$N, 'Cash actuals'!$C18, 'Bank postings'!$G:$G, 'Cash actuals'!F$9, 'Bank postings'!$H:$H, 'Cash actuals'!F$10)</f>
        <v>111718</v>
      </c>
      <c r="G18" s="60">
        <f>SUMIFS('Bank postings'!$F:$F, 'Bank postings'!$N:$N, 'Cash actuals'!$C18, 'Bank postings'!$G:$G, 'Cash actuals'!G$9, 'Bank postings'!$H:$H, 'Cash actuals'!G$10)</f>
        <v>0</v>
      </c>
      <c r="H18" s="60">
        <f>SUMIFS('Bank postings'!$F:$F, 'Bank postings'!$N:$N, 'Cash actuals'!$C18, 'Bank postings'!$G:$G, 'Cash actuals'!H$9, 'Bank postings'!$H:$H, 'Cash actuals'!H$10)</f>
        <v>0</v>
      </c>
      <c r="I18" s="60">
        <f>SUMIFS('Bank postings'!$F:$F, 'Bank postings'!$N:$N, 'Cash actuals'!$C18, 'Bank postings'!$G:$G, 'Cash actuals'!I$9, 'Bank postings'!$H:$H, 'Cash actuals'!I$10)</f>
        <v>0</v>
      </c>
      <c r="J18" s="60">
        <f>SUMIFS('Bank postings'!$F:$F, 'Bank postings'!$N:$N, 'Cash actuals'!$C18, 'Bank postings'!$G:$G, 'Cash actuals'!J$9, 'Bank postings'!$H:$H, 'Cash actuals'!J$10)</f>
        <v>0</v>
      </c>
      <c r="K18" s="60">
        <f>SUMIFS('Bank postings'!$F:$F, 'Bank postings'!$N:$N, 'Cash actuals'!$C18, 'Bank postings'!$G:$G, 'Cash actuals'!K$9, 'Bank postings'!$H:$H, 'Cash actuals'!K$10)</f>
        <v>0</v>
      </c>
      <c r="L18" s="60">
        <f>SUMIFS('Bank postings'!$F:$F, 'Bank postings'!$N:$N, 'Cash actuals'!$C18, 'Bank postings'!$G:$G, 'Cash actuals'!L$9, 'Bank postings'!$H:$H, 'Cash actuals'!L$10)</f>
        <v>0</v>
      </c>
      <c r="M18" s="60">
        <f>SUMIFS('Bank postings'!$F:$F, 'Bank postings'!$N:$N, 'Cash actuals'!$C18, 'Bank postings'!$G:$G, 'Cash actuals'!M$9, 'Bank postings'!$H:$H, 'Cash actuals'!M$10)</f>
        <v>0</v>
      </c>
      <c r="N18" s="60">
        <f>SUMIFS('Bank postings'!$F:$F, 'Bank postings'!$N:$N, 'Cash actuals'!$C18, 'Bank postings'!$G:$G, 'Cash actuals'!N$9, 'Bank postings'!$H:$H, 'Cash actuals'!N$10)</f>
        <v>0</v>
      </c>
      <c r="O18" s="60">
        <f>SUMIFS('Bank postings'!$F:$F, 'Bank postings'!$N:$N, 'Cash actuals'!$C18, 'Bank postings'!$G:$G, 'Cash actuals'!O$9, 'Bank postings'!$H:$H, 'Cash actuals'!O$10)</f>
        <v>0</v>
      </c>
      <c r="P18" s="60">
        <f>SUMIFS('Bank postings'!$F:$F, 'Bank postings'!$N:$N, 'Cash actuals'!$C18, 'Bank postings'!$G:$G, 'Cash actuals'!P$9, 'Bank postings'!$H:$H, 'Cash actuals'!P$10)</f>
        <v>0</v>
      </c>
      <c r="Q18" s="60">
        <f>SUMIFS('Bank postings'!$F:$F, 'Bank postings'!$N:$N, 'Cash actuals'!$C18, 'Bank postings'!$G:$G, 'Cash actuals'!Q$9, 'Bank postings'!$H:$H, 'Cash actuals'!Q$10)</f>
        <v>0</v>
      </c>
      <c r="R18" s="60">
        <f>SUMIFS('Bank postings'!$F:$F, 'Bank postings'!$N:$N, 'Cash actuals'!$C18, 'Bank postings'!$G:$G, 'Cash actuals'!R$9, 'Bank postings'!$H:$H, 'Cash actuals'!R$10)</f>
        <v>0</v>
      </c>
    </row>
    <row r="19" spans="2:18" ht="5.0999999999999996" customHeight="1" x14ac:dyDescent="0.25"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</row>
    <row r="20" spans="2:18" x14ac:dyDescent="0.25">
      <c r="C20" s="1" t="str">
        <f>'Category lookups'!E9</f>
        <v>Services revenue</v>
      </c>
      <c r="E20" s="60">
        <f>SUMIFS('Bank postings'!$F:$F, 'Bank postings'!$N:$N, 'Cash actuals'!$C20, 'Bank postings'!$G:$G, 'Cash actuals'!E$9, 'Bank postings'!$H:$H, 'Cash actuals'!E$10)</f>
        <v>32575.5</v>
      </c>
      <c r="F20" s="60">
        <f>SUMIFS('Bank postings'!$F:$F, 'Bank postings'!$N:$N, 'Cash actuals'!$C20, 'Bank postings'!$G:$G, 'Cash actuals'!F$9, 'Bank postings'!$H:$H, 'Cash actuals'!F$10)</f>
        <v>41662</v>
      </c>
      <c r="G20" s="60">
        <f>SUMIFS('Bank postings'!$F:$F, 'Bank postings'!$N:$N, 'Cash actuals'!$C20, 'Bank postings'!$G:$G, 'Cash actuals'!G$9, 'Bank postings'!$H:$H, 'Cash actuals'!G$10)</f>
        <v>0</v>
      </c>
      <c r="H20" s="60">
        <f>SUMIFS('Bank postings'!$F:$F, 'Bank postings'!$N:$N, 'Cash actuals'!$C20, 'Bank postings'!$G:$G, 'Cash actuals'!H$9, 'Bank postings'!$H:$H, 'Cash actuals'!H$10)</f>
        <v>0</v>
      </c>
      <c r="I20" s="60">
        <f>SUMIFS('Bank postings'!$F:$F, 'Bank postings'!$N:$N, 'Cash actuals'!$C20, 'Bank postings'!$G:$G, 'Cash actuals'!I$9, 'Bank postings'!$H:$H, 'Cash actuals'!I$10)</f>
        <v>0</v>
      </c>
      <c r="J20" s="60">
        <f>SUMIFS('Bank postings'!$F:$F, 'Bank postings'!$N:$N, 'Cash actuals'!$C20, 'Bank postings'!$G:$G, 'Cash actuals'!J$9, 'Bank postings'!$H:$H, 'Cash actuals'!J$10)</f>
        <v>0</v>
      </c>
      <c r="K20" s="60">
        <f>SUMIFS('Bank postings'!$F:$F, 'Bank postings'!$N:$N, 'Cash actuals'!$C20, 'Bank postings'!$G:$G, 'Cash actuals'!K$9, 'Bank postings'!$H:$H, 'Cash actuals'!K$10)</f>
        <v>0</v>
      </c>
      <c r="L20" s="60">
        <f>SUMIFS('Bank postings'!$F:$F, 'Bank postings'!$N:$N, 'Cash actuals'!$C20, 'Bank postings'!$G:$G, 'Cash actuals'!L$9, 'Bank postings'!$H:$H, 'Cash actuals'!L$10)</f>
        <v>0</v>
      </c>
      <c r="M20" s="60">
        <f>SUMIFS('Bank postings'!$F:$F, 'Bank postings'!$N:$N, 'Cash actuals'!$C20, 'Bank postings'!$G:$G, 'Cash actuals'!M$9, 'Bank postings'!$H:$H, 'Cash actuals'!M$10)</f>
        <v>0</v>
      </c>
      <c r="N20" s="60">
        <f>SUMIFS('Bank postings'!$F:$F, 'Bank postings'!$N:$N, 'Cash actuals'!$C20, 'Bank postings'!$G:$G, 'Cash actuals'!N$9, 'Bank postings'!$H:$H, 'Cash actuals'!N$10)</f>
        <v>0</v>
      </c>
      <c r="O20" s="60">
        <f>SUMIFS('Bank postings'!$F:$F, 'Bank postings'!$N:$N, 'Cash actuals'!$C20, 'Bank postings'!$G:$G, 'Cash actuals'!O$9, 'Bank postings'!$H:$H, 'Cash actuals'!O$10)</f>
        <v>0</v>
      </c>
      <c r="P20" s="60">
        <f>SUMIFS('Bank postings'!$F:$F, 'Bank postings'!$N:$N, 'Cash actuals'!$C20, 'Bank postings'!$G:$G, 'Cash actuals'!P$9, 'Bank postings'!$H:$H, 'Cash actuals'!P$10)</f>
        <v>0</v>
      </c>
      <c r="Q20" s="60">
        <f>SUMIFS('Bank postings'!$F:$F, 'Bank postings'!$N:$N, 'Cash actuals'!$C20, 'Bank postings'!$G:$G, 'Cash actuals'!Q$9, 'Bank postings'!$H:$H, 'Cash actuals'!Q$10)</f>
        <v>0</v>
      </c>
      <c r="R20" s="60">
        <f>SUMIFS('Bank postings'!$F:$F, 'Bank postings'!$N:$N, 'Cash actuals'!$C20, 'Bank postings'!$G:$G, 'Cash actuals'!R$9, 'Bank postings'!$H:$H, 'Cash actuals'!R$10)</f>
        <v>0</v>
      </c>
    </row>
    <row r="21" spans="2:18" ht="5.0999999999999996" customHeight="1" x14ac:dyDescent="0.25"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</row>
    <row r="22" spans="2:18" x14ac:dyDescent="0.25">
      <c r="C22" s="1" t="str">
        <f>'Category lookups'!E10</f>
        <v>Other operating income 1</v>
      </c>
      <c r="E22" s="60">
        <f>SUMIFS('Bank postings'!$F:$F, 'Bank postings'!$N:$N, 'Cash actuals'!$C22, 'Bank postings'!$G:$G, 'Cash actuals'!E$9, 'Bank postings'!$H:$H, 'Cash actuals'!E$10)</f>
        <v>0</v>
      </c>
      <c r="F22" s="60">
        <f>SUMIFS('Bank postings'!$F:$F, 'Bank postings'!$N:$N, 'Cash actuals'!$C22, 'Bank postings'!$G:$G, 'Cash actuals'!F$9, 'Bank postings'!$H:$H, 'Cash actuals'!F$10)</f>
        <v>0</v>
      </c>
      <c r="G22" s="60">
        <f>SUMIFS('Bank postings'!$F:$F, 'Bank postings'!$N:$N, 'Cash actuals'!$C22, 'Bank postings'!$G:$G, 'Cash actuals'!G$9, 'Bank postings'!$H:$H, 'Cash actuals'!G$10)</f>
        <v>0</v>
      </c>
      <c r="H22" s="60">
        <f>SUMIFS('Bank postings'!$F:$F, 'Bank postings'!$N:$N, 'Cash actuals'!$C22, 'Bank postings'!$G:$G, 'Cash actuals'!H$9, 'Bank postings'!$H:$H, 'Cash actuals'!H$10)</f>
        <v>0</v>
      </c>
      <c r="I22" s="60">
        <f>SUMIFS('Bank postings'!$F:$F, 'Bank postings'!$N:$N, 'Cash actuals'!$C22, 'Bank postings'!$G:$G, 'Cash actuals'!I$9, 'Bank postings'!$H:$H, 'Cash actuals'!I$10)</f>
        <v>0</v>
      </c>
      <c r="J22" s="60">
        <f>SUMIFS('Bank postings'!$F:$F, 'Bank postings'!$N:$N, 'Cash actuals'!$C22, 'Bank postings'!$G:$G, 'Cash actuals'!J$9, 'Bank postings'!$H:$H, 'Cash actuals'!J$10)</f>
        <v>0</v>
      </c>
      <c r="K22" s="60">
        <f>SUMIFS('Bank postings'!$F:$F, 'Bank postings'!$N:$N, 'Cash actuals'!$C22, 'Bank postings'!$G:$G, 'Cash actuals'!K$9, 'Bank postings'!$H:$H, 'Cash actuals'!K$10)</f>
        <v>0</v>
      </c>
      <c r="L22" s="60">
        <f>SUMIFS('Bank postings'!$F:$F, 'Bank postings'!$N:$N, 'Cash actuals'!$C22, 'Bank postings'!$G:$G, 'Cash actuals'!L$9, 'Bank postings'!$H:$H, 'Cash actuals'!L$10)</f>
        <v>0</v>
      </c>
      <c r="M22" s="60">
        <f>SUMIFS('Bank postings'!$F:$F, 'Bank postings'!$N:$N, 'Cash actuals'!$C22, 'Bank postings'!$G:$G, 'Cash actuals'!M$9, 'Bank postings'!$H:$H, 'Cash actuals'!M$10)</f>
        <v>0</v>
      </c>
      <c r="N22" s="60">
        <f>SUMIFS('Bank postings'!$F:$F, 'Bank postings'!$N:$N, 'Cash actuals'!$C22, 'Bank postings'!$G:$G, 'Cash actuals'!N$9, 'Bank postings'!$H:$H, 'Cash actuals'!N$10)</f>
        <v>0</v>
      </c>
      <c r="O22" s="60">
        <f>SUMIFS('Bank postings'!$F:$F, 'Bank postings'!$N:$N, 'Cash actuals'!$C22, 'Bank postings'!$G:$G, 'Cash actuals'!O$9, 'Bank postings'!$H:$H, 'Cash actuals'!O$10)</f>
        <v>0</v>
      </c>
      <c r="P22" s="60">
        <f>SUMIFS('Bank postings'!$F:$F, 'Bank postings'!$N:$N, 'Cash actuals'!$C22, 'Bank postings'!$G:$G, 'Cash actuals'!P$9, 'Bank postings'!$H:$H, 'Cash actuals'!P$10)</f>
        <v>0</v>
      </c>
      <c r="Q22" s="60">
        <f>SUMIFS('Bank postings'!$F:$F, 'Bank postings'!$N:$N, 'Cash actuals'!$C22, 'Bank postings'!$G:$G, 'Cash actuals'!Q$9, 'Bank postings'!$H:$H, 'Cash actuals'!Q$10)</f>
        <v>0</v>
      </c>
      <c r="R22" s="60">
        <f>SUMIFS('Bank postings'!$F:$F, 'Bank postings'!$N:$N, 'Cash actuals'!$C22, 'Bank postings'!$G:$G, 'Cash actuals'!R$9, 'Bank postings'!$H:$H, 'Cash actuals'!R$10)</f>
        <v>0</v>
      </c>
    </row>
    <row r="23" spans="2:18" ht="5.0999999999999996" customHeight="1" x14ac:dyDescent="0.25"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</row>
    <row r="24" spans="2:18" x14ac:dyDescent="0.25">
      <c r="C24" s="1" t="str">
        <f>'Category lookups'!E11</f>
        <v>Other operating income 2</v>
      </c>
      <c r="E24" s="60">
        <f>SUMIFS('Bank postings'!$F:$F, 'Bank postings'!$N:$N, 'Cash actuals'!$C24, 'Bank postings'!$G:$G, 'Cash actuals'!E$9, 'Bank postings'!$H:$H, 'Cash actuals'!E$10)</f>
        <v>0</v>
      </c>
      <c r="F24" s="60">
        <f>SUMIFS('Bank postings'!$F:$F, 'Bank postings'!$N:$N, 'Cash actuals'!$C24, 'Bank postings'!$G:$G, 'Cash actuals'!F$9, 'Bank postings'!$H:$H, 'Cash actuals'!F$10)</f>
        <v>0</v>
      </c>
      <c r="G24" s="60">
        <f>SUMIFS('Bank postings'!$F:$F, 'Bank postings'!$N:$N, 'Cash actuals'!$C24, 'Bank postings'!$G:$G, 'Cash actuals'!G$9, 'Bank postings'!$H:$H, 'Cash actuals'!G$10)</f>
        <v>0</v>
      </c>
      <c r="H24" s="60">
        <f>SUMIFS('Bank postings'!$F:$F, 'Bank postings'!$N:$N, 'Cash actuals'!$C24, 'Bank postings'!$G:$G, 'Cash actuals'!H$9, 'Bank postings'!$H:$H, 'Cash actuals'!H$10)</f>
        <v>0</v>
      </c>
      <c r="I24" s="60">
        <f>SUMIFS('Bank postings'!$F:$F, 'Bank postings'!$N:$N, 'Cash actuals'!$C24, 'Bank postings'!$G:$G, 'Cash actuals'!I$9, 'Bank postings'!$H:$H, 'Cash actuals'!I$10)</f>
        <v>0</v>
      </c>
      <c r="J24" s="60">
        <f>SUMIFS('Bank postings'!$F:$F, 'Bank postings'!$N:$N, 'Cash actuals'!$C24, 'Bank postings'!$G:$G, 'Cash actuals'!J$9, 'Bank postings'!$H:$H, 'Cash actuals'!J$10)</f>
        <v>0</v>
      </c>
      <c r="K24" s="60">
        <f>SUMIFS('Bank postings'!$F:$F, 'Bank postings'!$N:$N, 'Cash actuals'!$C24, 'Bank postings'!$G:$G, 'Cash actuals'!K$9, 'Bank postings'!$H:$H, 'Cash actuals'!K$10)</f>
        <v>0</v>
      </c>
      <c r="L24" s="60">
        <f>SUMIFS('Bank postings'!$F:$F, 'Bank postings'!$N:$N, 'Cash actuals'!$C24, 'Bank postings'!$G:$G, 'Cash actuals'!L$9, 'Bank postings'!$H:$H, 'Cash actuals'!L$10)</f>
        <v>0</v>
      </c>
      <c r="M24" s="60">
        <f>SUMIFS('Bank postings'!$F:$F, 'Bank postings'!$N:$N, 'Cash actuals'!$C24, 'Bank postings'!$G:$G, 'Cash actuals'!M$9, 'Bank postings'!$H:$H, 'Cash actuals'!M$10)</f>
        <v>0</v>
      </c>
      <c r="N24" s="60">
        <f>SUMIFS('Bank postings'!$F:$F, 'Bank postings'!$N:$N, 'Cash actuals'!$C24, 'Bank postings'!$G:$G, 'Cash actuals'!N$9, 'Bank postings'!$H:$H, 'Cash actuals'!N$10)</f>
        <v>0</v>
      </c>
      <c r="O24" s="60">
        <f>SUMIFS('Bank postings'!$F:$F, 'Bank postings'!$N:$N, 'Cash actuals'!$C24, 'Bank postings'!$G:$G, 'Cash actuals'!O$9, 'Bank postings'!$H:$H, 'Cash actuals'!O$10)</f>
        <v>0</v>
      </c>
      <c r="P24" s="60">
        <f>SUMIFS('Bank postings'!$F:$F, 'Bank postings'!$N:$N, 'Cash actuals'!$C24, 'Bank postings'!$G:$G, 'Cash actuals'!P$9, 'Bank postings'!$H:$H, 'Cash actuals'!P$10)</f>
        <v>0</v>
      </c>
      <c r="Q24" s="60">
        <f>SUMIFS('Bank postings'!$F:$F, 'Bank postings'!$N:$N, 'Cash actuals'!$C24, 'Bank postings'!$G:$G, 'Cash actuals'!Q$9, 'Bank postings'!$H:$H, 'Cash actuals'!Q$10)</f>
        <v>0</v>
      </c>
      <c r="R24" s="60">
        <f>SUMIFS('Bank postings'!$F:$F, 'Bank postings'!$N:$N, 'Cash actuals'!$C24, 'Bank postings'!$G:$G, 'Cash actuals'!R$9, 'Bank postings'!$H:$H, 'Cash actuals'!R$10)</f>
        <v>0</v>
      </c>
    </row>
    <row r="25" spans="2:18" ht="5.0999999999999996" customHeight="1" x14ac:dyDescent="0.25"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</row>
    <row r="26" spans="2:18" x14ac:dyDescent="0.25">
      <c r="C26" s="1" t="str">
        <f>'Category lookups'!E12</f>
        <v>Other operating income 3</v>
      </c>
      <c r="E26" s="60">
        <f>SUMIFS('Bank postings'!$F:$F, 'Bank postings'!$N:$N, 'Cash actuals'!$C26, 'Bank postings'!$G:$G, 'Cash actuals'!E$9, 'Bank postings'!$H:$H, 'Cash actuals'!E$10)</f>
        <v>0</v>
      </c>
      <c r="F26" s="60">
        <f>SUMIFS('Bank postings'!$F:$F, 'Bank postings'!$N:$N, 'Cash actuals'!$C26, 'Bank postings'!$G:$G, 'Cash actuals'!F$9, 'Bank postings'!$H:$H, 'Cash actuals'!F$10)</f>
        <v>0</v>
      </c>
      <c r="G26" s="60">
        <f>SUMIFS('Bank postings'!$F:$F, 'Bank postings'!$N:$N, 'Cash actuals'!$C26, 'Bank postings'!$G:$G, 'Cash actuals'!G$9, 'Bank postings'!$H:$H, 'Cash actuals'!G$10)</f>
        <v>0</v>
      </c>
      <c r="H26" s="60">
        <f>SUMIFS('Bank postings'!$F:$F, 'Bank postings'!$N:$N, 'Cash actuals'!$C26, 'Bank postings'!$G:$G, 'Cash actuals'!H$9, 'Bank postings'!$H:$H, 'Cash actuals'!H$10)</f>
        <v>0</v>
      </c>
      <c r="I26" s="60">
        <f>SUMIFS('Bank postings'!$F:$F, 'Bank postings'!$N:$N, 'Cash actuals'!$C26, 'Bank postings'!$G:$G, 'Cash actuals'!I$9, 'Bank postings'!$H:$H, 'Cash actuals'!I$10)</f>
        <v>0</v>
      </c>
      <c r="J26" s="60">
        <f>SUMIFS('Bank postings'!$F:$F, 'Bank postings'!$N:$N, 'Cash actuals'!$C26, 'Bank postings'!$G:$G, 'Cash actuals'!J$9, 'Bank postings'!$H:$H, 'Cash actuals'!J$10)</f>
        <v>0</v>
      </c>
      <c r="K26" s="60">
        <f>SUMIFS('Bank postings'!$F:$F, 'Bank postings'!$N:$N, 'Cash actuals'!$C26, 'Bank postings'!$G:$G, 'Cash actuals'!K$9, 'Bank postings'!$H:$H, 'Cash actuals'!K$10)</f>
        <v>0</v>
      </c>
      <c r="L26" s="60">
        <f>SUMIFS('Bank postings'!$F:$F, 'Bank postings'!$N:$N, 'Cash actuals'!$C26, 'Bank postings'!$G:$G, 'Cash actuals'!L$9, 'Bank postings'!$H:$H, 'Cash actuals'!L$10)</f>
        <v>0</v>
      </c>
      <c r="M26" s="60">
        <f>SUMIFS('Bank postings'!$F:$F, 'Bank postings'!$N:$N, 'Cash actuals'!$C26, 'Bank postings'!$G:$G, 'Cash actuals'!M$9, 'Bank postings'!$H:$H, 'Cash actuals'!M$10)</f>
        <v>0</v>
      </c>
      <c r="N26" s="60">
        <f>SUMIFS('Bank postings'!$F:$F, 'Bank postings'!$N:$N, 'Cash actuals'!$C26, 'Bank postings'!$G:$G, 'Cash actuals'!N$9, 'Bank postings'!$H:$H, 'Cash actuals'!N$10)</f>
        <v>0</v>
      </c>
      <c r="O26" s="60">
        <f>SUMIFS('Bank postings'!$F:$F, 'Bank postings'!$N:$N, 'Cash actuals'!$C26, 'Bank postings'!$G:$G, 'Cash actuals'!O$9, 'Bank postings'!$H:$H, 'Cash actuals'!O$10)</f>
        <v>0</v>
      </c>
      <c r="P26" s="60">
        <f>SUMIFS('Bank postings'!$F:$F, 'Bank postings'!$N:$N, 'Cash actuals'!$C26, 'Bank postings'!$G:$G, 'Cash actuals'!P$9, 'Bank postings'!$H:$H, 'Cash actuals'!P$10)</f>
        <v>0</v>
      </c>
      <c r="Q26" s="60">
        <f>SUMIFS('Bank postings'!$F:$F, 'Bank postings'!$N:$N, 'Cash actuals'!$C26, 'Bank postings'!$G:$G, 'Cash actuals'!Q$9, 'Bank postings'!$H:$H, 'Cash actuals'!Q$10)</f>
        <v>0</v>
      </c>
      <c r="R26" s="60">
        <f>SUMIFS('Bank postings'!$F:$F, 'Bank postings'!$N:$N, 'Cash actuals'!$C26, 'Bank postings'!$G:$G, 'Cash actuals'!R$9, 'Bank postings'!$H:$H, 'Cash actuals'!R$10)</f>
        <v>0</v>
      </c>
    </row>
    <row r="27" spans="2:18" ht="5.0999999999999996" customHeight="1" x14ac:dyDescent="0.25"/>
    <row r="28" spans="2:18" x14ac:dyDescent="0.25">
      <c r="C28" s="21" t="s">
        <v>64</v>
      </c>
      <c r="E28" s="48">
        <f>E16 + E18 + E20 + E22 + E24 + E26</f>
        <v>126835.25000000001</v>
      </c>
      <c r="F28" s="48">
        <f>F16 + F18 + F20 + F22 + F24 + F26</f>
        <v>153380</v>
      </c>
      <c r="G28" s="48">
        <f t="shared" ref="G28:R28" si="5">G16 + G18 + G20 + G22 + G24 + G26</f>
        <v>0</v>
      </c>
      <c r="H28" s="48">
        <f t="shared" si="5"/>
        <v>0</v>
      </c>
      <c r="I28" s="48">
        <f t="shared" si="5"/>
        <v>0</v>
      </c>
      <c r="J28" s="48">
        <f t="shared" si="5"/>
        <v>0</v>
      </c>
      <c r="K28" s="48">
        <f t="shared" si="5"/>
        <v>0</v>
      </c>
      <c r="L28" s="48">
        <f t="shared" si="5"/>
        <v>0</v>
      </c>
      <c r="M28" s="48">
        <f t="shared" si="5"/>
        <v>0</v>
      </c>
      <c r="N28" s="48">
        <f t="shared" si="5"/>
        <v>0</v>
      </c>
      <c r="O28" s="48">
        <f t="shared" si="5"/>
        <v>0</v>
      </c>
      <c r="P28" s="48">
        <f t="shared" si="5"/>
        <v>0</v>
      </c>
      <c r="Q28" s="48">
        <f t="shared" si="5"/>
        <v>0</v>
      </c>
      <c r="R28" s="48">
        <f t="shared" si="5"/>
        <v>0</v>
      </c>
    </row>
    <row r="29" spans="2:18" x14ac:dyDescent="0.25"/>
    <row r="30" spans="2:18" x14ac:dyDescent="0.25"/>
    <row r="31" spans="2:18" x14ac:dyDescent="0.25">
      <c r="B31" s="21" t="s">
        <v>65</v>
      </c>
    </row>
    <row r="32" spans="2:18" ht="5.0999999999999996" customHeight="1" x14ac:dyDescent="0.25"/>
    <row r="33" spans="3:18" x14ac:dyDescent="0.25">
      <c r="C33" s="1" t="s">
        <v>66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3:18" ht="5.0999999999999996" customHeight="1" x14ac:dyDescent="0.25"/>
    <row r="35" spans="3:18" collapsed="1" x14ac:dyDescent="0.25">
      <c r="C35" s="1" t="s">
        <v>132</v>
      </c>
      <c r="E35" s="60">
        <f>SUM(E36:E41)</f>
        <v>-46571.9</v>
      </c>
      <c r="F35" s="60">
        <f>SUM(F36:F41)</f>
        <v>-56629</v>
      </c>
      <c r="G35" s="60">
        <f t="shared" ref="G35:R35" si="6">SUM(G36:G41)</f>
        <v>0</v>
      </c>
      <c r="H35" s="60">
        <f t="shared" si="6"/>
        <v>0</v>
      </c>
      <c r="I35" s="60">
        <f t="shared" si="6"/>
        <v>0</v>
      </c>
      <c r="J35" s="60">
        <f t="shared" si="6"/>
        <v>0</v>
      </c>
      <c r="K35" s="60">
        <f t="shared" si="6"/>
        <v>0</v>
      </c>
      <c r="L35" s="60">
        <f t="shared" si="6"/>
        <v>0</v>
      </c>
      <c r="M35" s="60">
        <f t="shared" si="6"/>
        <v>0</v>
      </c>
      <c r="N35" s="60">
        <f t="shared" si="6"/>
        <v>0</v>
      </c>
      <c r="O35" s="60">
        <f t="shared" si="6"/>
        <v>0</v>
      </c>
      <c r="P35" s="60">
        <f t="shared" si="6"/>
        <v>0</v>
      </c>
      <c r="Q35" s="60">
        <f t="shared" si="6"/>
        <v>0</v>
      </c>
      <c r="R35" s="60">
        <f t="shared" si="6"/>
        <v>0</v>
      </c>
    </row>
    <row r="36" spans="3:18" hidden="1" outlineLevel="1" x14ac:dyDescent="0.25">
      <c r="C36" s="45" t="str">
        <f>'Category lookups'!G8</f>
        <v>Material purchases</v>
      </c>
      <c r="E36" s="41">
        <f>SUMIFS('Bank postings'!$F:$F, 'Bank postings'!$N:$N, 'Cash actuals'!$C36, 'Bank postings'!$G:$G, 'Cash actuals'!E$9, 'Bank postings'!$H:$H, 'Cash actuals'!E$10)</f>
        <v>-46571.9</v>
      </c>
      <c r="F36" s="41">
        <f>SUMIFS('Bank postings'!$F:$F, 'Bank postings'!$N:$N, 'Cash actuals'!$C36, 'Bank postings'!$G:$G, 'Cash actuals'!F$9, 'Bank postings'!$H:$H, 'Cash actuals'!F$10)</f>
        <v>-56629</v>
      </c>
      <c r="G36" s="41">
        <f>SUMIFS('Bank postings'!$F:$F, 'Bank postings'!$N:$N, 'Cash actuals'!$C36, 'Bank postings'!$G:$G, 'Cash actuals'!G$9, 'Bank postings'!$H:$H, 'Cash actuals'!G$10)</f>
        <v>0</v>
      </c>
      <c r="H36" s="41">
        <f>SUMIFS('Bank postings'!$F:$F, 'Bank postings'!$N:$N, 'Cash actuals'!$C36, 'Bank postings'!$G:$G, 'Cash actuals'!H$9, 'Bank postings'!$H:$H, 'Cash actuals'!H$10)</f>
        <v>0</v>
      </c>
      <c r="I36" s="41">
        <f>SUMIFS('Bank postings'!$F:$F, 'Bank postings'!$N:$N, 'Cash actuals'!$C36, 'Bank postings'!$G:$G, 'Cash actuals'!I$9, 'Bank postings'!$H:$H, 'Cash actuals'!I$10)</f>
        <v>0</v>
      </c>
      <c r="J36" s="41">
        <f>SUMIFS('Bank postings'!$F:$F, 'Bank postings'!$N:$N, 'Cash actuals'!$C36, 'Bank postings'!$G:$G, 'Cash actuals'!J$9, 'Bank postings'!$H:$H, 'Cash actuals'!J$10)</f>
        <v>0</v>
      </c>
      <c r="K36" s="41">
        <f>SUMIFS('Bank postings'!$F:$F, 'Bank postings'!$N:$N, 'Cash actuals'!$C36, 'Bank postings'!$G:$G, 'Cash actuals'!K$9, 'Bank postings'!$H:$H, 'Cash actuals'!K$10)</f>
        <v>0</v>
      </c>
      <c r="L36" s="41">
        <f>SUMIFS('Bank postings'!$F:$F, 'Bank postings'!$N:$N, 'Cash actuals'!$C36, 'Bank postings'!$G:$G, 'Cash actuals'!L$9, 'Bank postings'!$H:$H, 'Cash actuals'!L$10)</f>
        <v>0</v>
      </c>
      <c r="M36" s="41">
        <f>SUMIFS('Bank postings'!$F:$F, 'Bank postings'!$N:$N, 'Cash actuals'!$C36, 'Bank postings'!$G:$G, 'Cash actuals'!M$9, 'Bank postings'!$H:$H, 'Cash actuals'!M$10)</f>
        <v>0</v>
      </c>
      <c r="N36" s="41">
        <f>SUMIFS('Bank postings'!$F:$F, 'Bank postings'!$N:$N, 'Cash actuals'!$C36, 'Bank postings'!$G:$G, 'Cash actuals'!N$9, 'Bank postings'!$H:$H, 'Cash actuals'!N$10)</f>
        <v>0</v>
      </c>
      <c r="O36" s="41">
        <f>SUMIFS('Bank postings'!$F:$F, 'Bank postings'!$N:$N, 'Cash actuals'!$C36, 'Bank postings'!$G:$G, 'Cash actuals'!O$9, 'Bank postings'!$H:$H, 'Cash actuals'!O$10)</f>
        <v>0</v>
      </c>
      <c r="P36" s="41">
        <f>SUMIFS('Bank postings'!$F:$F, 'Bank postings'!$N:$N, 'Cash actuals'!$C36, 'Bank postings'!$G:$G, 'Cash actuals'!P$9, 'Bank postings'!$H:$H, 'Cash actuals'!P$10)</f>
        <v>0</v>
      </c>
      <c r="Q36" s="41">
        <f>SUMIFS('Bank postings'!$F:$F, 'Bank postings'!$N:$N, 'Cash actuals'!$C36, 'Bank postings'!$G:$G, 'Cash actuals'!Q$9, 'Bank postings'!$H:$H, 'Cash actuals'!Q$10)</f>
        <v>0</v>
      </c>
      <c r="R36" s="41">
        <f>SUMIFS('Bank postings'!$F:$F, 'Bank postings'!$N:$N, 'Cash actuals'!$C36, 'Bank postings'!$G:$G, 'Cash actuals'!R$9, 'Bank postings'!$H:$H, 'Cash actuals'!R$10)</f>
        <v>0</v>
      </c>
    </row>
    <row r="37" spans="3:18" hidden="1" outlineLevel="1" x14ac:dyDescent="0.25">
      <c r="C37" s="45" t="str">
        <f>'Category lookups'!G9</f>
        <v>Direct labour</v>
      </c>
      <c r="E37" s="41">
        <f>SUMIFS('Bank postings'!$F:$F, 'Bank postings'!$N:$N, 'Cash actuals'!$C37, 'Bank postings'!$G:$G, 'Cash actuals'!E$9, 'Bank postings'!$H:$H, 'Cash actuals'!E$10)</f>
        <v>0</v>
      </c>
      <c r="F37" s="41">
        <f>SUMIFS('Bank postings'!$F:$F, 'Bank postings'!$N:$N, 'Cash actuals'!$C37, 'Bank postings'!$G:$G, 'Cash actuals'!F$9, 'Bank postings'!$H:$H, 'Cash actuals'!F$10)</f>
        <v>0</v>
      </c>
      <c r="G37" s="41">
        <f>SUMIFS('Bank postings'!$F:$F, 'Bank postings'!$N:$N, 'Cash actuals'!$C37, 'Bank postings'!$G:$G, 'Cash actuals'!G$9, 'Bank postings'!$H:$H, 'Cash actuals'!G$10)</f>
        <v>0</v>
      </c>
      <c r="H37" s="41">
        <f>SUMIFS('Bank postings'!$F:$F, 'Bank postings'!$N:$N, 'Cash actuals'!$C37, 'Bank postings'!$G:$G, 'Cash actuals'!H$9, 'Bank postings'!$H:$H, 'Cash actuals'!H$10)</f>
        <v>0</v>
      </c>
      <c r="I37" s="41">
        <f>SUMIFS('Bank postings'!$F:$F, 'Bank postings'!$N:$N, 'Cash actuals'!$C37, 'Bank postings'!$G:$G, 'Cash actuals'!I$9, 'Bank postings'!$H:$H, 'Cash actuals'!I$10)</f>
        <v>0</v>
      </c>
      <c r="J37" s="41">
        <f>SUMIFS('Bank postings'!$F:$F, 'Bank postings'!$N:$N, 'Cash actuals'!$C37, 'Bank postings'!$G:$G, 'Cash actuals'!J$9, 'Bank postings'!$H:$H, 'Cash actuals'!J$10)</f>
        <v>0</v>
      </c>
      <c r="K37" s="41">
        <f>SUMIFS('Bank postings'!$F:$F, 'Bank postings'!$N:$N, 'Cash actuals'!$C37, 'Bank postings'!$G:$G, 'Cash actuals'!K$9, 'Bank postings'!$H:$H, 'Cash actuals'!K$10)</f>
        <v>0</v>
      </c>
      <c r="L37" s="41">
        <f>SUMIFS('Bank postings'!$F:$F, 'Bank postings'!$N:$N, 'Cash actuals'!$C37, 'Bank postings'!$G:$G, 'Cash actuals'!L$9, 'Bank postings'!$H:$H, 'Cash actuals'!L$10)</f>
        <v>0</v>
      </c>
      <c r="M37" s="41">
        <f>SUMIFS('Bank postings'!$F:$F, 'Bank postings'!$N:$N, 'Cash actuals'!$C37, 'Bank postings'!$G:$G, 'Cash actuals'!M$9, 'Bank postings'!$H:$H, 'Cash actuals'!M$10)</f>
        <v>0</v>
      </c>
      <c r="N37" s="41">
        <f>SUMIFS('Bank postings'!$F:$F, 'Bank postings'!$N:$N, 'Cash actuals'!$C37, 'Bank postings'!$G:$G, 'Cash actuals'!N$9, 'Bank postings'!$H:$H, 'Cash actuals'!N$10)</f>
        <v>0</v>
      </c>
      <c r="O37" s="41">
        <f>SUMIFS('Bank postings'!$F:$F, 'Bank postings'!$N:$N, 'Cash actuals'!$C37, 'Bank postings'!$G:$G, 'Cash actuals'!O$9, 'Bank postings'!$H:$H, 'Cash actuals'!O$10)</f>
        <v>0</v>
      </c>
      <c r="P37" s="41">
        <f>SUMIFS('Bank postings'!$F:$F, 'Bank postings'!$N:$N, 'Cash actuals'!$C37, 'Bank postings'!$G:$G, 'Cash actuals'!P$9, 'Bank postings'!$H:$H, 'Cash actuals'!P$10)</f>
        <v>0</v>
      </c>
      <c r="Q37" s="41">
        <f>SUMIFS('Bank postings'!$F:$F, 'Bank postings'!$N:$N, 'Cash actuals'!$C37, 'Bank postings'!$G:$G, 'Cash actuals'!Q$9, 'Bank postings'!$H:$H, 'Cash actuals'!Q$10)</f>
        <v>0</v>
      </c>
      <c r="R37" s="41">
        <f>SUMIFS('Bank postings'!$F:$F, 'Bank postings'!$N:$N, 'Cash actuals'!$C37, 'Bank postings'!$G:$G, 'Cash actuals'!R$9, 'Bank postings'!$H:$H, 'Cash actuals'!R$10)</f>
        <v>0</v>
      </c>
    </row>
    <row r="38" spans="3:18" hidden="1" outlineLevel="1" x14ac:dyDescent="0.25">
      <c r="C38" s="45" t="str">
        <f>'Category lookups'!G10</f>
        <v>Overheads</v>
      </c>
      <c r="E38" s="41">
        <f>SUMIFS('Bank postings'!$F:$F, 'Bank postings'!$N:$N, 'Cash actuals'!$C38, 'Bank postings'!$G:$G, 'Cash actuals'!E$9, 'Bank postings'!$H:$H, 'Cash actuals'!E$10)</f>
        <v>0</v>
      </c>
      <c r="F38" s="41">
        <f>SUMIFS('Bank postings'!$F:$F, 'Bank postings'!$N:$N, 'Cash actuals'!$C38, 'Bank postings'!$G:$G, 'Cash actuals'!F$9, 'Bank postings'!$H:$H, 'Cash actuals'!F$10)</f>
        <v>0</v>
      </c>
      <c r="G38" s="41">
        <f>SUMIFS('Bank postings'!$F:$F, 'Bank postings'!$N:$N, 'Cash actuals'!$C38, 'Bank postings'!$G:$G, 'Cash actuals'!G$9, 'Bank postings'!$H:$H, 'Cash actuals'!G$10)</f>
        <v>0</v>
      </c>
      <c r="H38" s="41">
        <f>SUMIFS('Bank postings'!$F:$F, 'Bank postings'!$N:$N, 'Cash actuals'!$C38, 'Bank postings'!$G:$G, 'Cash actuals'!H$9, 'Bank postings'!$H:$H, 'Cash actuals'!H$10)</f>
        <v>0</v>
      </c>
      <c r="I38" s="41">
        <f>SUMIFS('Bank postings'!$F:$F, 'Bank postings'!$N:$N, 'Cash actuals'!$C38, 'Bank postings'!$G:$G, 'Cash actuals'!I$9, 'Bank postings'!$H:$H, 'Cash actuals'!I$10)</f>
        <v>0</v>
      </c>
      <c r="J38" s="41">
        <f>SUMIFS('Bank postings'!$F:$F, 'Bank postings'!$N:$N, 'Cash actuals'!$C38, 'Bank postings'!$G:$G, 'Cash actuals'!J$9, 'Bank postings'!$H:$H, 'Cash actuals'!J$10)</f>
        <v>0</v>
      </c>
      <c r="K38" s="41">
        <f>SUMIFS('Bank postings'!$F:$F, 'Bank postings'!$N:$N, 'Cash actuals'!$C38, 'Bank postings'!$G:$G, 'Cash actuals'!K$9, 'Bank postings'!$H:$H, 'Cash actuals'!K$10)</f>
        <v>0</v>
      </c>
      <c r="L38" s="41">
        <f>SUMIFS('Bank postings'!$F:$F, 'Bank postings'!$N:$N, 'Cash actuals'!$C38, 'Bank postings'!$G:$G, 'Cash actuals'!L$9, 'Bank postings'!$H:$H, 'Cash actuals'!L$10)</f>
        <v>0</v>
      </c>
      <c r="M38" s="41">
        <f>SUMIFS('Bank postings'!$F:$F, 'Bank postings'!$N:$N, 'Cash actuals'!$C38, 'Bank postings'!$G:$G, 'Cash actuals'!M$9, 'Bank postings'!$H:$H, 'Cash actuals'!M$10)</f>
        <v>0</v>
      </c>
      <c r="N38" s="41">
        <f>SUMIFS('Bank postings'!$F:$F, 'Bank postings'!$N:$N, 'Cash actuals'!$C38, 'Bank postings'!$G:$G, 'Cash actuals'!N$9, 'Bank postings'!$H:$H, 'Cash actuals'!N$10)</f>
        <v>0</v>
      </c>
      <c r="O38" s="41">
        <f>SUMIFS('Bank postings'!$F:$F, 'Bank postings'!$N:$N, 'Cash actuals'!$C38, 'Bank postings'!$G:$G, 'Cash actuals'!O$9, 'Bank postings'!$H:$H, 'Cash actuals'!O$10)</f>
        <v>0</v>
      </c>
      <c r="P38" s="41">
        <f>SUMIFS('Bank postings'!$F:$F, 'Bank postings'!$N:$N, 'Cash actuals'!$C38, 'Bank postings'!$G:$G, 'Cash actuals'!P$9, 'Bank postings'!$H:$H, 'Cash actuals'!P$10)</f>
        <v>0</v>
      </c>
      <c r="Q38" s="41">
        <f>SUMIFS('Bank postings'!$F:$F, 'Bank postings'!$N:$N, 'Cash actuals'!$C38, 'Bank postings'!$G:$G, 'Cash actuals'!Q$9, 'Bank postings'!$H:$H, 'Cash actuals'!Q$10)</f>
        <v>0</v>
      </c>
      <c r="R38" s="41">
        <f>SUMIFS('Bank postings'!$F:$F, 'Bank postings'!$N:$N, 'Cash actuals'!$C38, 'Bank postings'!$G:$G, 'Cash actuals'!R$9, 'Bank postings'!$H:$H, 'Cash actuals'!R$10)</f>
        <v>0</v>
      </c>
    </row>
    <row r="39" spans="3:18" hidden="1" outlineLevel="1" x14ac:dyDescent="0.25">
      <c r="C39" s="45" t="str">
        <f>'Category lookups'!G11</f>
        <v>Inbound logistics</v>
      </c>
      <c r="E39" s="41">
        <f>SUMIFS('Bank postings'!$F:$F, 'Bank postings'!$N:$N, 'Cash actuals'!$C39, 'Bank postings'!$G:$G, 'Cash actuals'!E$9, 'Bank postings'!$H:$H, 'Cash actuals'!E$10)</f>
        <v>0</v>
      </c>
      <c r="F39" s="41">
        <f>SUMIFS('Bank postings'!$F:$F, 'Bank postings'!$N:$N, 'Cash actuals'!$C39, 'Bank postings'!$G:$G, 'Cash actuals'!F$9, 'Bank postings'!$H:$H, 'Cash actuals'!F$10)</f>
        <v>0</v>
      </c>
      <c r="G39" s="41">
        <f>SUMIFS('Bank postings'!$F:$F, 'Bank postings'!$N:$N, 'Cash actuals'!$C39, 'Bank postings'!$G:$G, 'Cash actuals'!G$9, 'Bank postings'!$H:$H, 'Cash actuals'!G$10)</f>
        <v>0</v>
      </c>
      <c r="H39" s="41">
        <f>SUMIFS('Bank postings'!$F:$F, 'Bank postings'!$N:$N, 'Cash actuals'!$C39, 'Bank postings'!$G:$G, 'Cash actuals'!H$9, 'Bank postings'!$H:$H, 'Cash actuals'!H$10)</f>
        <v>0</v>
      </c>
      <c r="I39" s="41">
        <f>SUMIFS('Bank postings'!$F:$F, 'Bank postings'!$N:$N, 'Cash actuals'!$C39, 'Bank postings'!$G:$G, 'Cash actuals'!I$9, 'Bank postings'!$H:$H, 'Cash actuals'!I$10)</f>
        <v>0</v>
      </c>
      <c r="J39" s="41">
        <f>SUMIFS('Bank postings'!$F:$F, 'Bank postings'!$N:$N, 'Cash actuals'!$C39, 'Bank postings'!$G:$G, 'Cash actuals'!J$9, 'Bank postings'!$H:$H, 'Cash actuals'!J$10)</f>
        <v>0</v>
      </c>
      <c r="K39" s="41">
        <f>SUMIFS('Bank postings'!$F:$F, 'Bank postings'!$N:$N, 'Cash actuals'!$C39, 'Bank postings'!$G:$G, 'Cash actuals'!K$9, 'Bank postings'!$H:$H, 'Cash actuals'!K$10)</f>
        <v>0</v>
      </c>
      <c r="L39" s="41">
        <f>SUMIFS('Bank postings'!$F:$F, 'Bank postings'!$N:$N, 'Cash actuals'!$C39, 'Bank postings'!$G:$G, 'Cash actuals'!L$9, 'Bank postings'!$H:$H, 'Cash actuals'!L$10)</f>
        <v>0</v>
      </c>
      <c r="M39" s="41">
        <f>SUMIFS('Bank postings'!$F:$F, 'Bank postings'!$N:$N, 'Cash actuals'!$C39, 'Bank postings'!$G:$G, 'Cash actuals'!M$9, 'Bank postings'!$H:$H, 'Cash actuals'!M$10)</f>
        <v>0</v>
      </c>
      <c r="N39" s="41">
        <f>SUMIFS('Bank postings'!$F:$F, 'Bank postings'!$N:$N, 'Cash actuals'!$C39, 'Bank postings'!$G:$G, 'Cash actuals'!N$9, 'Bank postings'!$H:$H, 'Cash actuals'!N$10)</f>
        <v>0</v>
      </c>
      <c r="O39" s="41">
        <f>SUMIFS('Bank postings'!$F:$F, 'Bank postings'!$N:$N, 'Cash actuals'!$C39, 'Bank postings'!$G:$G, 'Cash actuals'!O$9, 'Bank postings'!$H:$H, 'Cash actuals'!O$10)</f>
        <v>0</v>
      </c>
      <c r="P39" s="41">
        <f>SUMIFS('Bank postings'!$F:$F, 'Bank postings'!$N:$N, 'Cash actuals'!$C39, 'Bank postings'!$G:$G, 'Cash actuals'!P$9, 'Bank postings'!$H:$H, 'Cash actuals'!P$10)</f>
        <v>0</v>
      </c>
      <c r="Q39" s="41">
        <f>SUMIFS('Bank postings'!$F:$F, 'Bank postings'!$N:$N, 'Cash actuals'!$C39, 'Bank postings'!$G:$G, 'Cash actuals'!Q$9, 'Bank postings'!$H:$H, 'Cash actuals'!Q$10)</f>
        <v>0</v>
      </c>
      <c r="R39" s="41">
        <f>SUMIFS('Bank postings'!$F:$F, 'Bank postings'!$N:$N, 'Cash actuals'!$C39, 'Bank postings'!$G:$G, 'Cash actuals'!R$9, 'Bank postings'!$H:$H, 'Cash actuals'!R$10)</f>
        <v>0</v>
      </c>
    </row>
    <row r="40" spans="3:18" hidden="1" outlineLevel="1" x14ac:dyDescent="0.25">
      <c r="C40" s="45" t="str">
        <f>'Category lookups'!G12</f>
        <v>Packaging</v>
      </c>
      <c r="E40" s="41">
        <f>SUMIFS('Bank postings'!$F:$F, 'Bank postings'!$N:$N, 'Cash actuals'!$C40, 'Bank postings'!$G:$G, 'Cash actuals'!E$9, 'Bank postings'!$H:$H, 'Cash actuals'!E$10)</f>
        <v>0</v>
      </c>
      <c r="F40" s="41">
        <f>SUMIFS('Bank postings'!$F:$F, 'Bank postings'!$N:$N, 'Cash actuals'!$C40, 'Bank postings'!$G:$G, 'Cash actuals'!F$9, 'Bank postings'!$H:$H, 'Cash actuals'!F$10)</f>
        <v>0</v>
      </c>
      <c r="G40" s="41">
        <f>SUMIFS('Bank postings'!$F:$F, 'Bank postings'!$N:$N, 'Cash actuals'!$C40, 'Bank postings'!$G:$G, 'Cash actuals'!G$9, 'Bank postings'!$H:$H, 'Cash actuals'!G$10)</f>
        <v>0</v>
      </c>
      <c r="H40" s="41">
        <f>SUMIFS('Bank postings'!$F:$F, 'Bank postings'!$N:$N, 'Cash actuals'!$C40, 'Bank postings'!$G:$G, 'Cash actuals'!H$9, 'Bank postings'!$H:$H, 'Cash actuals'!H$10)</f>
        <v>0</v>
      </c>
      <c r="I40" s="41">
        <f>SUMIFS('Bank postings'!$F:$F, 'Bank postings'!$N:$N, 'Cash actuals'!$C40, 'Bank postings'!$G:$G, 'Cash actuals'!I$9, 'Bank postings'!$H:$H, 'Cash actuals'!I$10)</f>
        <v>0</v>
      </c>
      <c r="J40" s="41">
        <f>SUMIFS('Bank postings'!$F:$F, 'Bank postings'!$N:$N, 'Cash actuals'!$C40, 'Bank postings'!$G:$G, 'Cash actuals'!J$9, 'Bank postings'!$H:$H, 'Cash actuals'!J$10)</f>
        <v>0</v>
      </c>
      <c r="K40" s="41">
        <f>SUMIFS('Bank postings'!$F:$F, 'Bank postings'!$N:$N, 'Cash actuals'!$C40, 'Bank postings'!$G:$G, 'Cash actuals'!K$9, 'Bank postings'!$H:$H, 'Cash actuals'!K$10)</f>
        <v>0</v>
      </c>
      <c r="L40" s="41">
        <f>SUMIFS('Bank postings'!$F:$F, 'Bank postings'!$N:$N, 'Cash actuals'!$C40, 'Bank postings'!$G:$G, 'Cash actuals'!L$9, 'Bank postings'!$H:$H, 'Cash actuals'!L$10)</f>
        <v>0</v>
      </c>
      <c r="M40" s="41">
        <f>SUMIFS('Bank postings'!$F:$F, 'Bank postings'!$N:$N, 'Cash actuals'!$C40, 'Bank postings'!$G:$G, 'Cash actuals'!M$9, 'Bank postings'!$H:$H, 'Cash actuals'!M$10)</f>
        <v>0</v>
      </c>
      <c r="N40" s="41">
        <f>SUMIFS('Bank postings'!$F:$F, 'Bank postings'!$N:$N, 'Cash actuals'!$C40, 'Bank postings'!$G:$G, 'Cash actuals'!N$9, 'Bank postings'!$H:$H, 'Cash actuals'!N$10)</f>
        <v>0</v>
      </c>
      <c r="O40" s="41">
        <f>SUMIFS('Bank postings'!$F:$F, 'Bank postings'!$N:$N, 'Cash actuals'!$C40, 'Bank postings'!$G:$G, 'Cash actuals'!O$9, 'Bank postings'!$H:$H, 'Cash actuals'!O$10)</f>
        <v>0</v>
      </c>
      <c r="P40" s="41">
        <f>SUMIFS('Bank postings'!$F:$F, 'Bank postings'!$N:$N, 'Cash actuals'!$C40, 'Bank postings'!$G:$G, 'Cash actuals'!P$9, 'Bank postings'!$H:$H, 'Cash actuals'!P$10)</f>
        <v>0</v>
      </c>
      <c r="Q40" s="41">
        <f>SUMIFS('Bank postings'!$F:$F, 'Bank postings'!$N:$N, 'Cash actuals'!$C40, 'Bank postings'!$G:$G, 'Cash actuals'!Q$9, 'Bank postings'!$H:$H, 'Cash actuals'!Q$10)</f>
        <v>0</v>
      </c>
      <c r="R40" s="41">
        <f>SUMIFS('Bank postings'!$F:$F, 'Bank postings'!$N:$N, 'Cash actuals'!$C40, 'Bank postings'!$G:$G, 'Cash actuals'!R$9, 'Bank postings'!$H:$H, 'Cash actuals'!R$10)</f>
        <v>0</v>
      </c>
    </row>
    <row r="41" spans="3:18" hidden="1" outlineLevel="1" x14ac:dyDescent="0.25">
      <c r="C41" s="45" t="str">
        <f>'Category lookups'!G13</f>
        <v>Other COGS</v>
      </c>
      <c r="E41" s="41">
        <f>SUMIFS('Bank postings'!$F:$F, 'Bank postings'!$N:$N, 'Cash actuals'!$C41, 'Bank postings'!$G:$G, 'Cash actuals'!E$9, 'Bank postings'!$H:$H, 'Cash actuals'!E$10)</f>
        <v>0</v>
      </c>
      <c r="F41" s="41">
        <f>SUMIFS('Bank postings'!$F:$F, 'Bank postings'!$N:$N, 'Cash actuals'!$C41, 'Bank postings'!$G:$G, 'Cash actuals'!F$9, 'Bank postings'!$H:$H, 'Cash actuals'!F$10)</f>
        <v>0</v>
      </c>
      <c r="G41" s="41">
        <f>SUMIFS('Bank postings'!$F:$F, 'Bank postings'!$N:$N, 'Cash actuals'!$C41, 'Bank postings'!$G:$G, 'Cash actuals'!G$9, 'Bank postings'!$H:$H, 'Cash actuals'!G$10)</f>
        <v>0</v>
      </c>
      <c r="H41" s="41">
        <f>SUMIFS('Bank postings'!$F:$F, 'Bank postings'!$N:$N, 'Cash actuals'!$C41, 'Bank postings'!$G:$G, 'Cash actuals'!H$9, 'Bank postings'!$H:$H, 'Cash actuals'!H$10)</f>
        <v>0</v>
      </c>
      <c r="I41" s="41">
        <f>SUMIFS('Bank postings'!$F:$F, 'Bank postings'!$N:$N, 'Cash actuals'!$C41, 'Bank postings'!$G:$G, 'Cash actuals'!I$9, 'Bank postings'!$H:$H, 'Cash actuals'!I$10)</f>
        <v>0</v>
      </c>
      <c r="J41" s="41">
        <f>SUMIFS('Bank postings'!$F:$F, 'Bank postings'!$N:$N, 'Cash actuals'!$C41, 'Bank postings'!$G:$G, 'Cash actuals'!J$9, 'Bank postings'!$H:$H, 'Cash actuals'!J$10)</f>
        <v>0</v>
      </c>
      <c r="K41" s="41">
        <f>SUMIFS('Bank postings'!$F:$F, 'Bank postings'!$N:$N, 'Cash actuals'!$C41, 'Bank postings'!$G:$G, 'Cash actuals'!K$9, 'Bank postings'!$H:$H, 'Cash actuals'!K$10)</f>
        <v>0</v>
      </c>
      <c r="L41" s="41">
        <f>SUMIFS('Bank postings'!$F:$F, 'Bank postings'!$N:$N, 'Cash actuals'!$C41, 'Bank postings'!$G:$G, 'Cash actuals'!L$9, 'Bank postings'!$H:$H, 'Cash actuals'!L$10)</f>
        <v>0</v>
      </c>
      <c r="M41" s="41">
        <f>SUMIFS('Bank postings'!$F:$F, 'Bank postings'!$N:$N, 'Cash actuals'!$C41, 'Bank postings'!$G:$G, 'Cash actuals'!M$9, 'Bank postings'!$H:$H, 'Cash actuals'!M$10)</f>
        <v>0</v>
      </c>
      <c r="N41" s="41">
        <f>SUMIFS('Bank postings'!$F:$F, 'Bank postings'!$N:$N, 'Cash actuals'!$C41, 'Bank postings'!$G:$G, 'Cash actuals'!N$9, 'Bank postings'!$H:$H, 'Cash actuals'!N$10)</f>
        <v>0</v>
      </c>
      <c r="O41" s="41">
        <f>SUMIFS('Bank postings'!$F:$F, 'Bank postings'!$N:$N, 'Cash actuals'!$C41, 'Bank postings'!$G:$G, 'Cash actuals'!O$9, 'Bank postings'!$H:$H, 'Cash actuals'!O$10)</f>
        <v>0</v>
      </c>
      <c r="P41" s="41">
        <f>SUMIFS('Bank postings'!$F:$F, 'Bank postings'!$N:$N, 'Cash actuals'!$C41, 'Bank postings'!$G:$G, 'Cash actuals'!P$9, 'Bank postings'!$H:$H, 'Cash actuals'!P$10)</f>
        <v>0</v>
      </c>
      <c r="Q41" s="41">
        <f>SUMIFS('Bank postings'!$F:$F, 'Bank postings'!$N:$N, 'Cash actuals'!$C41, 'Bank postings'!$G:$G, 'Cash actuals'!Q$9, 'Bank postings'!$H:$H, 'Cash actuals'!Q$10)</f>
        <v>0</v>
      </c>
      <c r="R41" s="41">
        <f>SUMIFS('Bank postings'!$F:$F, 'Bank postings'!$N:$N, 'Cash actuals'!$C41, 'Bank postings'!$G:$G, 'Cash actuals'!R$9, 'Bank postings'!$H:$H, 'Cash actuals'!R$10)</f>
        <v>0</v>
      </c>
    </row>
    <row r="42" spans="3:18" ht="5.0999999999999996" customHeight="1" x14ac:dyDescent="0.25"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</row>
    <row r="43" spans="3:18" collapsed="1" x14ac:dyDescent="0.25">
      <c r="C43" s="1" t="s">
        <v>67</v>
      </c>
      <c r="E43" s="60">
        <f>SUM(E44:E46)</f>
        <v>-25354.85</v>
      </c>
      <c r="F43" s="60">
        <f>SUM(F44:F46)</f>
        <v>-26787</v>
      </c>
      <c r="G43" s="60">
        <f t="shared" ref="G43:R43" si="7">SUM(G44:G46)</f>
        <v>0</v>
      </c>
      <c r="H43" s="60">
        <f t="shared" si="7"/>
        <v>0</v>
      </c>
      <c r="I43" s="60">
        <f t="shared" si="7"/>
        <v>0</v>
      </c>
      <c r="J43" s="60">
        <f t="shared" si="7"/>
        <v>0</v>
      </c>
      <c r="K43" s="60">
        <f t="shared" si="7"/>
        <v>0</v>
      </c>
      <c r="L43" s="60">
        <f t="shared" si="7"/>
        <v>0</v>
      </c>
      <c r="M43" s="60">
        <f t="shared" si="7"/>
        <v>0</v>
      </c>
      <c r="N43" s="60">
        <f t="shared" si="7"/>
        <v>0</v>
      </c>
      <c r="O43" s="60">
        <f t="shared" si="7"/>
        <v>0</v>
      </c>
      <c r="P43" s="60">
        <f t="shared" si="7"/>
        <v>0</v>
      </c>
      <c r="Q43" s="60">
        <f t="shared" si="7"/>
        <v>0</v>
      </c>
      <c r="R43" s="60">
        <f t="shared" si="7"/>
        <v>0</v>
      </c>
    </row>
    <row r="44" spans="3:18" hidden="1" outlineLevel="1" x14ac:dyDescent="0.25">
      <c r="C44" s="45" t="str">
        <f>'Category lookups'!I8</f>
        <v>Salary</v>
      </c>
      <c r="E44" s="41">
        <f>SUMIFS('Bank postings'!$F:$F, 'Bank postings'!$N:$N, 'Cash actuals'!$C44, 'Bank postings'!$G:$G, 'Cash actuals'!E$9, 'Bank postings'!$H:$H, 'Cash actuals'!E$10)</f>
        <v>-21433.899999999998</v>
      </c>
      <c r="F44" s="41">
        <f>SUMIFS('Bank postings'!$F:$F, 'Bank postings'!$N:$N, 'Cash actuals'!$C44, 'Bank postings'!$G:$G, 'Cash actuals'!F$9, 'Bank postings'!$H:$H, 'Cash actuals'!F$10)</f>
        <v>-22562</v>
      </c>
      <c r="G44" s="41">
        <f>SUMIFS('Bank postings'!$F:$F, 'Bank postings'!$N:$N, 'Cash actuals'!$C44, 'Bank postings'!$G:$G, 'Cash actuals'!G$9, 'Bank postings'!$H:$H, 'Cash actuals'!G$10)</f>
        <v>0</v>
      </c>
      <c r="H44" s="41">
        <f>SUMIFS('Bank postings'!$F:$F, 'Bank postings'!$N:$N, 'Cash actuals'!$C44, 'Bank postings'!$G:$G, 'Cash actuals'!H$9, 'Bank postings'!$H:$H, 'Cash actuals'!H$10)</f>
        <v>0</v>
      </c>
      <c r="I44" s="41">
        <f>SUMIFS('Bank postings'!$F:$F, 'Bank postings'!$N:$N, 'Cash actuals'!$C44, 'Bank postings'!$G:$G, 'Cash actuals'!I$9, 'Bank postings'!$H:$H, 'Cash actuals'!I$10)</f>
        <v>0</v>
      </c>
      <c r="J44" s="41">
        <f>SUMIFS('Bank postings'!$F:$F, 'Bank postings'!$N:$N, 'Cash actuals'!$C44, 'Bank postings'!$G:$G, 'Cash actuals'!J$9, 'Bank postings'!$H:$H, 'Cash actuals'!J$10)</f>
        <v>0</v>
      </c>
      <c r="K44" s="41">
        <f>SUMIFS('Bank postings'!$F:$F, 'Bank postings'!$N:$N, 'Cash actuals'!$C44, 'Bank postings'!$G:$G, 'Cash actuals'!K$9, 'Bank postings'!$H:$H, 'Cash actuals'!K$10)</f>
        <v>0</v>
      </c>
      <c r="L44" s="41">
        <f>SUMIFS('Bank postings'!$F:$F, 'Bank postings'!$N:$N, 'Cash actuals'!$C44, 'Bank postings'!$G:$G, 'Cash actuals'!L$9, 'Bank postings'!$H:$H, 'Cash actuals'!L$10)</f>
        <v>0</v>
      </c>
      <c r="M44" s="41">
        <f>SUMIFS('Bank postings'!$F:$F, 'Bank postings'!$N:$N, 'Cash actuals'!$C44, 'Bank postings'!$G:$G, 'Cash actuals'!M$9, 'Bank postings'!$H:$H, 'Cash actuals'!M$10)</f>
        <v>0</v>
      </c>
      <c r="N44" s="41">
        <f>SUMIFS('Bank postings'!$F:$F, 'Bank postings'!$N:$N, 'Cash actuals'!$C44, 'Bank postings'!$G:$G, 'Cash actuals'!N$9, 'Bank postings'!$H:$H, 'Cash actuals'!N$10)</f>
        <v>0</v>
      </c>
      <c r="O44" s="41">
        <f>SUMIFS('Bank postings'!$F:$F, 'Bank postings'!$N:$N, 'Cash actuals'!$C44, 'Bank postings'!$G:$G, 'Cash actuals'!O$9, 'Bank postings'!$H:$H, 'Cash actuals'!O$10)</f>
        <v>0</v>
      </c>
      <c r="P44" s="41">
        <f>SUMIFS('Bank postings'!$F:$F, 'Bank postings'!$N:$N, 'Cash actuals'!$C44, 'Bank postings'!$G:$G, 'Cash actuals'!P$9, 'Bank postings'!$H:$H, 'Cash actuals'!P$10)</f>
        <v>0</v>
      </c>
      <c r="Q44" s="41">
        <f>SUMIFS('Bank postings'!$F:$F, 'Bank postings'!$N:$N, 'Cash actuals'!$C44, 'Bank postings'!$G:$G, 'Cash actuals'!Q$9, 'Bank postings'!$H:$H, 'Cash actuals'!Q$10)</f>
        <v>0</v>
      </c>
      <c r="R44" s="41">
        <f>SUMIFS('Bank postings'!$F:$F, 'Bank postings'!$N:$N, 'Cash actuals'!$C44, 'Bank postings'!$G:$G, 'Cash actuals'!R$9, 'Bank postings'!$H:$H, 'Cash actuals'!R$10)</f>
        <v>0</v>
      </c>
    </row>
    <row r="45" spans="3:18" hidden="1" outlineLevel="1" x14ac:dyDescent="0.25">
      <c r="C45" s="45" t="str">
        <f>'Category lookups'!I9</f>
        <v>Social</v>
      </c>
      <c r="E45" s="41">
        <f>SUMIFS('Bank postings'!$F:$F, 'Bank postings'!$N:$N, 'Cash actuals'!$C45, 'Bank postings'!$G:$G, 'Cash actuals'!E$9, 'Bank postings'!$H:$H, 'Cash actuals'!E$10)</f>
        <v>-1670.4</v>
      </c>
      <c r="F45" s="41">
        <f>SUMIFS('Bank postings'!$F:$F, 'Bank postings'!$N:$N, 'Cash actuals'!$C45, 'Bank postings'!$G:$G, 'Cash actuals'!F$9, 'Bank postings'!$H:$H, 'Cash actuals'!F$10)</f>
        <v>-1856</v>
      </c>
      <c r="G45" s="41">
        <f>SUMIFS('Bank postings'!$F:$F, 'Bank postings'!$N:$N, 'Cash actuals'!$C45, 'Bank postings'!$G:$G, 'Cash actuals'!G$9, 'Bank postings'!$H:$H, 'Cash actuals'!G$10)</f>
        <v>0</v>
      </c>
      <c r="H45" s="41">
        <f>SUMIFS('Bank postings'!$F:$F, 'Bank postings'!$N:$N, 'Cash actuals'!$C45, 'Bank postings'!$G:$G, 'Cash actuals'!H$9, 'Bank postings'!$H:$H, 'Cash actuals'!H$10)</f>
        <v>0</v>
      </c>
      <c r="I45" s="41">
        <f>SUMIFS('Bank postings'!$F:$F, 'Bank postings'!$N:$N, 'Cash actuals'!$C45, 'Bank postings'!$G:$G, 'Cash actuals'!I$9, 'Bank postings'!$H:$H, 'Cash actuals'!I$10)</f>
        <v>0</v>
      </c>
      <c r="J45" s="41">
        <f>SUMIFS('Bank postings'!$F:$F, 'Bank postings'!$N:$N, 'Cash actuals'!$C45, 'Bank postings'!$G:$G, 'Cash actuals'!J$9, 'Bank postings'!$H:$H, 'Cash actuals'!J$10)</f>
        <v>0</v>
      </c>
      <c r="K45" s="41">
        <f>SUMIFS('Bank postings'!$F:$F, 'Bank postings'!$N:$N, 'Cash actuals'!$C45, 'Bank postings'!$G:$G, 'Cash actuals'!K$9, 'Bank postings'!$H:$H, 'Cash actuals'!K$10)</f>
        <v>0</v>
      </c>
      <c r="L45" s="41">
        <f>SUMIFS('Bank postings'!$F:$F, 'Bank postings'!$N:$N, 'Cash actuals'!$C45, 'Bank postings'!$G:$G, 'Cash actuals'!L$9, 'Bank postings'!$H:$H, 'Cash actuals'!L$10)</f>
        <v>0</v>
      </c>
      <c r="M45" s="41">
        <f>SUMIFS('Bank postings'!$F:$F, 'Bank postings'!$N:$N, 'Cash actuals'!$C45, 'Bank postings'!$G:$G, 'Cash actuals'!M$9, 'Bank postings'!$H:$H, 'Cash actuals'!M$10)</f>
        <v>0</v>
      </c>
      <c r="N45" s="41">
        <f>SUMIFS('Bank postings'!$F:$F, 'Bank postings'!$N:$N, 'Cash actuals'!$C45, 'Bank postings'!$G:$G, 'Cash actuals'!N$9, 'Bank postings'!$H:$H, 'Cash actuals'!N$10)</f>
        <v>0</v>
      </c>
      <c r="O45" s="41">
        <f>SUMIFS('Bank postings'!$F:$F, 'Bank postings'!$N:$N, 'Cash actuals'!$C45, 'Bank postings'!$G:$G, 'Cash actuals'!O$9, 'Bank postings'!$H:$H, 'Cash actuals'!O$10)</f>
        <v>0</v>
      </c>
      <c r="P45" s="41">
        <f>SUMIFS('Bank postings'!$F:$F, 'Bank postings'!$N:$N, 'Cash actuals'!$C45, 'Bank postings'!$G:$G, 'Cash actuals'!P$9, 'Bank postings'!$H:$H, 'Cash actuals'!P$10)</f>
        <v>0</v>
      </c>
      <c r="Q45" s="41">
        <f>SUMIFS('Bank postings'!$F:$F, 'Bank postings'!$N:$N, 'Cash actuals'!$C45, 'Bank postings'!$G:$G, 'Cash actuals'!Q$9, 'Bank postings'!$H:$H, 'Cash actuals'!Q$10)</f>
        <v>0</v>
      </c>
      <c r="R45" s="41">
        <f>SUMIFS('Bank postings'!$F:$F, 'Bank postings'!$N:$N, 'Cash actuals'!$C45, 'Bank postings'!$G:$G, 'Cash actuals'!R$9, 'Bank postings'!$H:$H, 'Cash actuals'!R$10)</f>
        <v>0</v>
      </c>
    </row>
    <row r="46" spans="3:18" hidden="1" outlineLevel="1" x14ac:dyDescent="0.25">
      <c r="C46" s="45" t="str">
        <f>'Category lookups'!I10</f>
        <v>Payroll tax</v>
      </c>
      <c r="E46" s="41">
        <f>SUMIFS('Bank postings'!$F:$F, 'Bank postings'!$N:$N, 'Cash actuals'!$C46, 'Bank postings'!$G:$G, 'Cash actuals'!E$9, 'Bank postings'!$H:$H, 'Cash actuals'!E$10)</f>
        <v>-2250.5499999999997</v>
      </c>
      <c r="F46" s="41">
        <f>SUMIFS('Bank postings'!$F:$F, 'Bank postings'!$N:$N, 'Cash actuals'!$C46, 'Bank postings'!$G:$G, 'Cash actuals'!F$9, 'Bank postings'!$H:$H, 'Cash actuals'!F$10)</f>
        <v>-2369</v>
      </c>
      <c r="G46" s="41">
        <f>SUMIFS('Bank postings'!$F:$F, 'Bank postings'!$N:$N, 'Cash actuals'!$C46, 'Bank postings'!$G:$G, 'Cash actuals'!G$9, 'Bank postings'!$H:$H, 'Cash actuals'!G$10)</f>
        <v>0</v>
      </c>
      <c r="H46" s="41">
        <f>SUMIFS('Bank postings'!$F:$F, 'Bank postings'!$N:$N, 'Cash actuals'!$C46, 'Bank postings'!$G:$G, 'Cash actuals'!H$9, 'Bank postings'!$H:$H, 'Cash actuals'!H$10)</f>
        <v>0</v>
      </c>
      <c r="I46" s="41">
        <f>SUMIFS('Bank postings'!$F:$F, 'Bank postings'!$N:$N, 'Cash actuals'!$C46, 'Bank postings'!$G:$G, 'Cash actuals'!I$9, 'Bank postings'!$H:$H, 'Cash actuals'!I$10)</f>
        <v>0</v>
      </c>
      <c r="J46" s="41">
        <f>SUMIFS('Bank postings'!$F:$F, 'Bank postings'!$N:$N, 'Cash actuals'!$C46, 'Bank postings'!$G:$G, 'Cash actuals'!J$9, 'Bank postings'!$H:$H, 'Cash actuals'!J$10)</f>
        <v>0</v>
      </c>
      <c r="K46" s="41">
        <f>SUMIFS('Bank postings'!$F:$F, 'Bank postings'!$N:$N, 'Cash actuals'!$C46, 'Bank postings'!$G:$G, 'Cash actuals'!K$9, 'Bank postings'!$H:$H, 'Cash actuals'!K$10)</f>
        <v>0</v>
      </c>
      <c r="L46" s="41">
        <f>SUMIFS('Bank postings'!$F:$F, 'Bank postings'!$N:$N, 'Cash actuals'!$C46, 'Bank postings'!$G:$G, 'Cash actuals'!L$9, 'Bank postings'!$H:$H, 'Cash actuals'!L$10)</f>
        <v>0</v>
      </c>
      <c r="M46" s="41">
        <f>SUMIFS('Bank postings'!$F:$F, 'Bank postings'!$N:$N, 'Cash actuals'!$C46, 'Bank postings'!$G:$G, 'Cash actuals'!M$9, 'Bank postings'!$H:$H, 'Cash actuals'!M$10)</f>
        <v>0</v>
      </c>
      <c r="N46" s="41">
        <f>SUMIFS('Bank postings'!$F:$F, 'Bank postings'!$N:$N, 'Cash actuals'!$C46, 'Bank postings'!$G:$G, 'Cash actuals'!N$9, 'Bank postings'!$H:$H, 'Cash actuals'!N$10)</f>
        <v>0</v>
      </c>
      <c r="O46" s="41">
        <f>SUMIFS('Bank postings'!$F:$F, 'Bank postings'!$N:$N, 'Cash actuals'!$C46, 'Bank postings'!$G:$G, 'Cash actuals'!O$9, 'Bank postings'!$H:$H, 'Cash actuals'!O$10)</f>
        <v>0</v>
      </c>
      <c r="P46" s="41">
        <f>SUMIFS('Bank postings'!$F:$F, 'Bank postings'!$N:$N, 'Cash actuals'!$C46, 'Bank postings'!$G:$G, 'Cash actuals'!P$9, 'Bank postings'!$H:$H, 'Cash actuals'!P$10)</f>
        <v>0</v>
      </c>
      <c r="Q46" s="41">
        <f>SUMIFS('Bank postings'!$F:$F, 'Bank postings'!$N:$N, 'Cash actuals'!$C46, 'Bank postings'!$G:$G, 'Cash actuals'!Q$9, 'Bank postings'!$H:$H, 'Cash actuals'!Q$10)</f>
        <v>0</v>
      </c>
      <c r="R46" s="41">
        <f>SUMIFS('Bank postings'!$F:$F, 'Bank postings'!$N:$N, 'Cash actuals'!$C46, 'Bank postings'!$G:$G, 'Cash actuals'!R$9, 'Bank postings'!$H:$H, 'Cash actuals'!R$10)</f>
        <v>0</v>
      </c>
    </row>
    <row r="47" spans="3:18" ht="5.0999999999999996" customHeight="1" x14ac:dyDescent="0.25"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</row>
    <row r="48" spans="3:18" x14ac:dyDescent="0.25">
      <c r="C48" s="1" t="str">
        <f>'Category lookups'!K8</f>
        <v>Property costs</v>
      </c>
      <c r="E48" s="60">
        <f>SUMIFS('Bank postings'!$F:$F, 'Bank postings'!$N:$N, 'Cash actuals'!$C48, 'Bank postings'!$G:$G, 'Cash actuals'!E$9, 'Bank postings'!$H:$H, 'Cash actuals'!E$10)</f>
        <v>0</v>
      </c>
      <c r="F48" s="60">
        <f>SUMIFS('Bank postings'!$F:$F, 'Bank postings'!$N:$N, 'Cash actuals'!$C48, 'Bank postings'!$G:$G, 'Cash actuals'!F$9, 'Bank postings'!$H:$H, 'Cash actuals'!F$10)</f>
        <v>0</v>
      </c>
      <c r="G48" s="60">
        <f>SUMIFS('Bank postings'!$F:$F, 'Bank postings'!$N:$N, 'Cash actuals'!$C48, 'Bank postings'!$G:$G, 'Cash actuals'!G$9, 'Bank postings'!$H:$H, 'Cash actuals'!G$10)</f>
        <v>0</v>
      </c>
      <c r="H48" s="60">
        <f>SUMIFS('Bank postings'!$F:$F, 'Bank postings'!$N:$N, 'Cash actuals'!$C48, 'Bank postings'!$G:$G, 'Cash actuals'!H$9, 'Bank postings'!$H:$H, 'Cash actuals'!H$10)</f>
        <v>0</v>
      </c>
      <c r="I48" s="60">
        <f>SUMIFS('Bank postings'!$F:$F, 'Bank postings'!$N:$N, 'Cash actuals'!$C48, 'Bank postings'!$G:$G, 'Cash actuals'!I$9, 'Bank postings'!$H:$H, 'Cash actuals'!I$10)</f>
        <v>0</v>
      </c>
      <c r="J48" s="60">
        <f>SUMIFS('Bank postings'!$F:$F, 'Bank postings'!$N:$N, 'Cash actuals'!$C48, 'Bank postings'!$G:$G, 'Cash actuals'!J$9, 'Bank postings'!$H:$H, 'Cash actuals'!J$10)</f>
        <v>0</v>
      </c>
      <c r="K48" s="60">
        <f>SUMIFS('Bank postings'!$F:$F, 'Bank postings'!$N:$N, 'Cash actuals'!$C48, 'Bank postings'!$G:$G, 'Cash actuals'!K$9, 'Bank postings'!$H:$H, 'Cash actuals'!K$10)</f>
        <v>0</v>
      </c>
      <c r="L48" s="60">
        <f>SUMIFS('Bank postings'!$F:$F, 'Bank postings'!$N:$N, 'Cash actuals'!$C48, 'Bank postings'!$G:$G, 'Cash actuals'!L$9, 'Bank postings'!$H:$H, 'Cash actuals'!L$10)</f>
        <v>0</v>
      </c>
      <c r="M48" s="60">
        <f>SUMIFS('Bank postings'!$F:$F, 'Bank postings'!$N:$N, 'Cash actuals'!$C48, 'Bank postings'!$G:$G, 'Cash actuals'!M$9, 'Bank postings'!$H:$H, 'Cash actuals'!M$10)</f>
        <v>0</v>
      </c>
      <c r="N48" s="60">
        <f>SUMIFS('Bank postings'!$F:$F, 'Bank postings'!$N:$N, 'Cash actuals'!$C48, 'Bank postings'!$G:$G, 'Cash actuals'!N$9, 'Bank postings'!$H:$H, 'Cash actuals'!N$10)</f>
        <v>0</v>
      </c>
      <c r="O48" s="60">
        <f>SUMIFS('Bank postings'!$F:$F, 'Bank postings'!$N:$N, 'Cash actuals'!$C48, 'Bank postings'!$G:$G, 'Cash actuals'!O$9, 'Bank postings'!$H:$H, 'Cash actuals'!O$10)</f>
        <v>0</v>
      </c>
      <c r="P48" s="60">
        <f>SUMIFS('Bank postings'!$F:$F, 'Bank postings'!$N:$N, 'Cash actuals'!$C48, 'Bank postings'!$G:$G, 'Cash actuals'!P$9, 'Bank postings'!$H:$H, 'Cash actuals'!P$10)</f>
        <v>0</v>
      </c>
      <c r="Q48" s="60">
        <f>SUMIFS('Bank postings'!$F:$F, 'Bank postings'!$N:$N, 'Cash actuals'!$C48, 'Bank postings'!$G:$G, 'Cash actuals'!Q$9, 'Bank postings'!$H:$H, 'Cash actuals'!Q$10)</f>
        <v>0</v>
      </c>
      <c r="R48" s="60">
        <f>SUMIFS('Bank postings'!$F:$F, 'Bank postings'!$N:$N, 'Cash actuals'!$C48, 'Bank postings'!$G:$G, 'Cash actuals'!R$9, 'Bank postings'!$H:$H, 'Cash actuals'!R$10)</f>
        <v>0</v>
      </c>
    </row>
    <row r="49" spans="3:18" ht="5.0999999999999996" customHeight="1" x14ac:dyDescent="0.25"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</row>
    <row r="50" spans="3:18" x14ac:dyDescent="0.25">
      <c r="C50" s="1" t="str">
        <f>'Category lookups'!K9</f>
        <v>Utilities</v>
      </c>
      <c r="E50" s="60">
        <f>SUMIFS('Bank postings'!$F:$F, 'Bank postings'!$N:$N, 'Cash actuals'!$C50, 'Bank postings'!$G:$G, 'Cash actuals'!E$9, 'Bank postings'!$H:$H, 'Cash actuals'!E$10)</f>
        <v>0</v>
      </c>
      <c r="F50" s="60">
        <f>SUMIFS('Bank postings'!$F:$F, 'Bank postings'!$N:$N, 'Cash actuals'!$C50, 'Bank postings'!$G:$G, 'Cash actuals'!F$9, 'Bank postings'!$H:$H, 'Cash actuals'!F$10)</f>
        <v>0</v>
      </c>
      <c r="G50" s="60">
        <f>SUMIFS('Bank postings'!$F:$F, 'Bank postings'!$N:$N, 'Cash actuals'!$C50, 'Bank postings'!$G:$G, 'Cash actuals'!G$9, 'Bank postings'!$H:$H, 'Cash actuals'!G$10)</f>
        <v>0</v>
      </c>
      <c r="H50" s="60">
        <f>SUMIFS('Bank postings'!$F:$F, 'Bank postings'!$N:$N, 'Cash actuals'!$C50, 'Bank postings'!$G:$G, 'Cash actuals'!H$9, 'Bank postings'!$H:$H, 'Cash actuals'!H$10)</f>
        <v>0</v>
      </c>
      <c r="I50" s="60">
        <f>SUMIFS('Bank postings'!$F:$F, 'Bank postings'!$N:$N, 'Cash actuals'!$C50, 'Bank postings'!$G:$G, 'Cash actuals'!I$9, 'Bank postings'!$H:$H, 'Cash actuals'!I$10)</f>
        <v>0</v>
      </c>
      <c r="J50" s="60">
        <f>SUMIFS('Bank postings'!$F:$F, 'Bank postings'!$N:$N, 'Cash actuals'!$C50, 'Bank postings'!$G:$G, 'Cash actuals'!J$9, 'Bank postings'!$H:$H, 'Cash actuals'!J$10)</f>
        <v>0</v>
      </c>
      <c r="K50" s="60">
        <f>SUMIFS('Bank postings'!$F:$F, 'Bank postings'!$N:$N, 'Cash actuals'!$C50, 'Bank postings'!$G:$G, 'Cash actuals'!K$9, 'Bank postings'!$H:$H, 'Cash actuals'!K$10)</f>
        <v>0</v>
      </c>
      <c r="L50" s="60">
        <f>SUMIFS('Bank postings'!$F:$F, 'Bank postings'!$N:$N, 'Cash actuals'!$C50, 'Bank postings'!$G:$G, 'Cash actuals'!L$9, 'Bank postings'!$H:$H, 'Cash actuals'!L$10)</f>
        <v>0</v>
      </c>
      <c r="M50" s="60">
        <f>SUMIFS('Bank postings'!$F:$F, 'Bank postings'!$N:$N, 'Cash actuals'!$C50, 'Bank postings'!$G:$G, 'Cash actuals'!M$9, 'Bank postings'!$H:$H, 'Cash actuals'!M$10)</f>
        <v>0</v>
      </c>
      <c r="N50" s="60">
        <f>SUMIFS('Bank postings'!$F:$F, 'Bank postings'!$N:$N, 'Cash actuals'!$C50, 'Bank postings'!$G:$G, 'Cash actuals'!N$9, 'Bank postings'!$H:$H, 'Cash actuals'!N$10)</f>
        <v>0</v>
      </c>
      <c r="O50" s="60">
        <f>SUMIFS('Bank postings'!$F:$F, 'Bank postings'!$N:$N, 'Cash actuals'!$C50, 'Bank postings'!$G:$G, 'Cash actuals'!O$9, 'Bank postings'!$H:$H, 'Cash actuals'!O$10)</f>
        <v>0</v>
      </c>
      <c r="P50" s="60">
        <f>SUMIFS('Bank postings'!$F:$F, 'Bank postings'!$N:$N, 'Cash actuals'!$C50, 'Bank postings'!$G:$G, 'Cash actuals'!P$9, 'Bank postings'!$H:$H, 'Cash actuals'!P$10)</f>
        <v>0</v>
      </c>
      <c r="Q50" s="60">
        <f>SUMIFS('Bank postings'!$F:$F, 'Bank postings'!$N:$N, 'Cash actuals'!$C50, 'Bank postings'!$G:$G, 'Cash actuals'!Q$9, 'Bank postings'!$H:$H, 'Cash actuals'!Q$10)</f>
        <v>0</v>
      </c>
      <c r="R50" s="60">
        <f>SUMIFS('Bank postings'!$F:$F, 'Bank postings'!$N:$N, 'Cash actuals'!$C50, 'Bank postings'!$G:$G, 'Cash actuals'!R$9, 'Bank postings'!$H:$H, 'Cash actuals'!R$10)</f>
        <v>0</v>
      </c>
    </row>
    <row r="51" spans="3:18" ht="5.0999999999999996" customHeight="1" x14ac:dyDescent="0.25"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</row>
    <row r="52" spans="3:18" x14ac:dyDescent="0.25">
      <c r="C52" s="1" t="str">
        <f>'Category lookups'!K10</f>
        <v>IT &amp; software</v>
      </c>
      <c r="E52" s="60">
        <f>SUMIFS('Bank postings'!$F:$F, 'Bank postings'!$N:$N, 'Cash actuals'!$C52, 'Bank postings'!$G:$G, 'Cash actuals'!E$9, 'Bank postings'!$H:$H, 'Cash actuals'!E$10)</f>
        <v>-5971.2000000000007</v>
      </c>
      <c r="F52" s="60">
        <f>SUMIFS('Bank postings'!$F:$F, 'Bank postings'!$N:$N, 'Cash actuals'!$C52, 'Bank postings'!$G:$G, 'Cash actuals'!F$9, 'Bank postings'!$H:$H, 'Cash actuals'!F$10)</f>
        <v>-7464</v>
      </c>
      <c r="G52" s="60">
        <f>SUMIFS('Bank postings'!$F:$F, 'Bank postings'!$N:$N, 'Cash actuals'!$C52, 'Bank postings'!$G:$G, 'Cash actuals'!G$9, 'Bank postings'!$H:$H, 'Cash actuals'!G$10)</f>
        <v>0</v>
      </c>
      <c r="H52" s="60">
        <f>SUMIFS('Bank postings'!$F:$F, 'Bank postings'!$N:$N, 'Cash actuals'!$C52, 'Bank postings'!$G:$G, 'Cash actuals'!H$9, 'Bank postings'!$H:$H, 'Cash actuals'!H$10)</f>
        <v>0</v>
      </c>
      <c r="I52" s="60">
        <f>SUMIFS('Bank postings'!$F:$F, 'Bank postings'!$N:$N, 'Cash actuals'!$C52, 'Bank postings'!$G:$G, 'Cash actuals'!I$9, 'Bank postings'!$H:$H, 'Cash actuals'!I$10)</f>
        <v>0</v>
      </c>
      <c r="J52" s="60">
        <f>SUMIFS('Bank postings'!$F:$F, 'Bank postings'!$N:$N, 'Cash actuals'!$C52, 'Bank postings'!$G:$G, 'Cash actuals'!J$9, 'Bank postings'!$H:$H, 'Cash actuals'!J$10)</f>
        <v>0</v>
      </c>
      <c r="K52" s="60">
        <f>SUMIFS('Bank postings'!$F:$F, 'Bank postings'!$N:$N, 'Cash actuals'!$C52, 'Bank postings'!$G:$G, 'Cash actuals'!K$9, 'Bank postings'!$H:$H, 'Cash actuals'!K$10)</f>
        <v>0</v>
      </c>
      <c r="L52" s="60">
        <f>SUMIFS('Bank postings'!$F:$F, 'Bank postings'!$N:$N, 'Cash actuals'!$C52, 'Bank postings'!$G:$G, 'Cash actuals'!L$9, 'Bank postings'!$H:$H, 'Cash actuals'!L$10)</f>
        <v>0</v>
      </c>
      <c r="M52" s="60">
        <f>SUMIFS('Bank postings'!$F:$F, 'Bank postings'!$N:$N, 'Cash actuals'!$C52, 'Bank postings'!$G:$G, 'Cash actuals'!M$9, 'Bank postings'!$H:$H, 'Cash actuals'!M$10)</f>
        <v>0</v>
      </c>
      <c r="N52" s="60">
        <f>SUMIFS('Bank postings'!$F:$F, 'Bank postings'!$N:$N, 'Cash actuals'!$C52, 'Bank postings'!$G:$G, 'Cash actuals'!N$9, 'Bank postings'!$H:$H, 'Cash actuals'!N$10)</f>
        <v>0</v>
      </c>
      <c r="O52" s="60">
        <f>SUMIFS('Bank postings'!$F:$F, 'Bank postings'!$N:$N, 'Cash actuals'!$C52, 'Bank postings'!$G:$G, 'Cash actuals'!O$9, 'Bank postings'!$H:$H, 'Cash actuals'!O$10)</f>
        <v>0</v>
      </c>
      <c r="P52" s="60">
        <f>SUMIFS('Bank postings'!$F:$F, 'Bank postings'!$N:$N, 'Cash actuals'!$C52, 'Bank postings'!$G:$G, 'Cash actuals'!P$9, 'Bank postings'!$H:$H, 'Cash actuals'!P$10)</f>
        <v>0</v>
      </c>
      <c r="Q52" s="60">
        <f>SUMIFS('Bank postings'!$F:$F, 'Bank postings'!$N:$N, 'Cash actuals'!$C52, 'Bank postings'!$G:$G, 'Cash actuals'!Q$9, 'Bank postings'!$H:$H, 'Cash actuals'!Q$10)</f>
        <v>0</v>
      </c>
      <c r="R52" s="60">
        <f>SUMIFS('Bank postings'!$F:$F, 'Bank postings'!$N:$N, 'Cash actuals'!$C52, 'Bank postings'!$G:$G, 'Cash actuals'!R$9, 'Bank postings'!$H:$H, 'Cash actuals'!R$10)</f>
        <v>0</v>
      </c>
    </row>
    <row r="53" spans="3:18" ht="5.0999999999999996" customHeight="1" x14ac:dyDescent="0.25"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</row>
    <row r="54" spans="3:18" x14ac:dyDescent="0.25">
      <c r="C54" s="1" t="str">
        <f>'Category lookups'!K11</f>
        <v>Marketing</v>
      </c>
      <c r="E54" s="60">
        <f>SUMIFS('Bank postings'!$F:$F, 'Bank postings'!$N:$N, 'Cash actuals'!$C54, 'Bank postings'!$G:$G, 'Cash actuals'!E$9, 'Bank postings'!$H:$H, 'Cash actuals'!E$10)</f>
        <v>-10033.450000000001</v>
      </c>
      <c r="F54" s="60">
        <f>SUMIFS('Bank postings'!$F:$F, 'Bank postings'!$N:$N, 'Cash actuals'!$C54, 'Bank postings'!$G:$G, 'Cash actuals'!F$9, 'Bank postings'!$H:$H, 'Cash actuals'!F$10)</f>
        <v>-13827</v>
      </c>
      <c r="G54" s="60">
        <f>SUMIFS('Bank postings'!$F:$F, 'Bank postings'!$N:$N, 'Cash actuals'!$C54, 'Bank postings'!$G:$G, 'Cash actuals'!G$9, 'Bank postings'!$H:$H, 'Cash actuals'!G$10)</f>
        <v>0</v>
      </c>
      <c r="H54" s="60">
        <f>SUMIFS('Bank postings'!$F:$F, 'Bank postings'!$N:$N, 'Cash actuals'!$C54, 'Bank postings'!$G:$G, 'Cash actuals'!H$9, 'Bank postings'!$H:$H, 'Cash actuals'!H$10)</f>
        <v>0</v>
      </c>
      <c r="I54" s="60">
        <f>SUMIFS('Bank postings'!$F:$F, 'Bank postings'!$N:$N, 'Cash actuals'!$C54, 'Bank postings'!$G:$G, 'Cash actuals'!I$9, 'Bank postings'!$H:$H, 'Cash actuals'!I$10)</f>
        <v>0</v>
      </c>
      <c r="J54" s="60">
        <f>SUMIFS('Bank postings'!$F:$F, 'Bank postings'!$N:$N, 'Cash actuals'!$C54, 'Bank postings'!$G:$G, 'Cash actuals'!J$9, 'Bank postings'!$H:$H, 'Cash actuals'!J$10)</f>
        <v>0</v>
      </c>
      <c r="K54" s="60">
        <f>SUMIFS('Bank postings'!$F:$F, 'Bank postings'!$N:$N, 'Cash actuals'!$C54, 'Bank postings'!$G:$G, 'Cash actuals'!K$9, 'Bank postings'!$H:$H, 'Cash actuals'!K$10)</f>
        <v>0</v>
      </c>
      <c r="L54" s="60">
        <f>SUMIFS('Bank postings'!$F:$F, 'Bank postings'!$N:$N, 'Cash actuals'!$C54, 'Bank postings'!$G:$G, 'Cash actuals'!L$9, 'Bank postings'!$H:$H, 'Cash actuals'!L$10)</f>
        <v>0</v>
      </c>
      <c r="M54" s="60">
        <f>SUMIFS('Bank postings'!$F:$F, 'Bank postings'!$N:$N, 'Cash actuals'!$C54, 'Bank postings'!$G:$G, 'Cash actuals'!M$9, 'Bank postings'!$H:$H, 'Cash actuals'!M$10)</f>
        <v>0</v>
      </c>
      <c r="N54" s="60">
        <f>SUMIFS('Bank postings'!$F:$F, 'Bank postings'!$N:$N, 'Cash actuals'!$C54, 'Bank postings'!$G:$G, 'Cash actuals'!N$9, 'Bank postings'!$H:$H, 'Cash actuals'!N$10)</f>
        <v>0</v>
      </c>
      <c r="O54" s="60">
        <f>SUMIFS('Bank postings'!$F:$F, 'Bank postings'!$N:$N, 'Cash actuals'!$C54, 'Bank postings'!$G:$G, 'Cash actuals'!O$9, 'Bank postings'!$H:$H, 'Cash actuals'!O$10)</f>
        <v>0</v>
      </c>
      <c r="P54" s="60">
        <f>SUMIFS('Bank postings'!$F:$F, 'Bank postings'!$N:$N, 'Cash actuals'!$C54, 'Bank postings'!$G:$G, 'Cash actuals'!P$9, 'Bank postings'!$H:$H, 'Cash actuals'!P$10)</f>
        <v>0</v>
      </c>
      <c r="Q54" s="60">
        <f>SUMIFS('Bank postings'!$F:$F, 'Bank postings'!$N:$N, 'Cash actuals'!$C54, 'Bank postings'!$G:$G, 'Cash actuals'!Q$9, 'Bank postings'!$H:$H, 'Cash actuals'!Q$10)</f>
        <v>0</v>
      </c>
      <c r="R54" s="60">
        <f>SUMIFS('Bank postings'!$F:$F, 'Bank postings'!$N:$N, 'Cash actuals'!$C54, 'Bank postings'!$G:$G, 'Cash actuals'!R$9, 'Bank postings'!$H:$H, 'Cash actuals'!R$10)</f>
        <v>0</v>
      </c>
    </row>
    <row r="55" spans="3:18" ht="5.0999999999999996" customHeight="1" x14ac:dyDescent="0.25"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</row>
    <row r="56" spans="3:18" x14ac:dyDescent="0.25">
      <c r="C56" s="1" t="str">
        <f>'Category lookups'!K12</f>
        <v>Travel</v>
      </c>
      <c r="E56" s="60">
        <f>SUMIFS('Bank postings'!$F:$F, 'Bank postings'!$N:$N, 'Cash actuals'!$C56, 'Bank postings'!$G:$G, 'Cash actuals'!E$9, 'Bank postings'!$H:$H, 'Cash actuals'!E$10)</f>
        <v>0</v>
      </c>
      <c r="F56" s="60">
        <f>SUMIFS('Bank postings'!$F:$F, 'Bank postings'!$N:$N, 'Cash actuals'!$C56, 'Bank postings'!$G:$G, 'Cash actuals'!F$9, 'Bank postings'!$H:$H, 'Cash actuals'!F$10)</f>
        <v>0</v>
      </c>
      <c r="G56" s="60">
        <f>SUMIFS('Bank postings'!$F:$F, 'Bank postings'!$N:$N, 'Cash actuals'!$C56, 'Bank postings'!$G:$G, 'Cash actuals'!G$9, 'Bank postings'!$H:$H, 'Cash actuals'!G$10)</f>
        <v>0</v>
      </c>
      <c r="H56" s="60">
        <f>SUMIFS('Bank postings'!$F:$F, 'Bank postings'!$N:$N, 'Cash actuals'!$C56, 'Bank postings'!$G:$G, 'Cash actuals'!H$9, 'Bank postings'!$H:$H, 'Cash actuals'!H$10)</f>
        <v>0</v>
      </c>
      <c r="I56" s="60">
        <f>SUMIFS('Bank postings'!$F:$F, 'Bank postings'!$N:$N, 'Cash actuals'!$C56, 'Bank postings'!$G:$G, 'Cash actuals'!I$9, 'Bank postings'!$H:$H, 'Cash actuals'!I$10)</f>
        <v>0</v>
      </c>
      <c r="J56" s="60">
        <f>SUMIFS('Bank postings'!$F:$F, 'Bank postings'!$N:$N, 'Cash actuals'!$C56, 'Bank postings'!$G:$G, 'Cash actuals'!J$9, 'Bank postings'!$H:$H, 'Cash actuals'!J$10)</f>
        <v>0</v>
      </c>
      <c r="K56" s="60">
        <f>SUMIFS('Bank postings'!$F:$F, 'Bank postings'!$N:$N, 'Cash actuals'!$C56, 'Bank postings'!$G:$G, 'Cash actuals'!K$9, 'Bank postings'!$H:$H, 'Cash actuals'!K$10)</f>
        <v>0</v>
      </c>
      <c r="L56" s="60">
        <f>SUMIFS('Bank postings'!$F:$F, 'Bank postings'!$N:$N, 'Cash actuals'!$C56, 'Bank postings'!$G:$G, 'Cash actuals'!L$9, 'Bank postings'!$H:$H, 'Cash actuals'!L$10)</f>
        <v>0</v>
      </c>
      <c r="M56" s="60">
        <f>SUMIFS('Bank postings'!$F:$F, 'Bank postings'!$N:$N, 'Cash actuals'!$C56, 'Bank postings'!$G:$G, 'Cash actuals'!M$9, 'Bank postings'!$H:$H, 'Cash actuals'!M$10)</f>
        <v>0</v>
      </c>
      <c r="N56" s="60">
        <f>SUMIFS('Bank postings'!$F:$F, 'Bank postings'!$N:$N, 'Cash actuals'!$C56, 'Bank postings'!$G:$G, 'Cash actuals'!N$9, 'Bank postings'!$H:$H, 'Cash actuals'!N$10)</f>
        <v>0</v>
      </c>
      <c r="O56" s="60">
        <f>SUMIFS('Bank postings'!$F:$F, 'Bank postings'!$N:$N, 'Cash actuals'!$C56, 'Bank postings'!$G:$G, 'Cash actuals'!O$9, 'Bank postings'!$H:$H, 'Cash actuals'!O$10)</f>
        <v>0</v>
      </c>
      <c r="P56" s="60">
        <f>SUMIFS('Bank postings'!$F:$F, 'Bank postings'!$N:$N, 'Cash actuals'!$C56, 'Bank postings'!$G:$G, 'Cash actuals'!P$9, 'Bank postings'!$H:$H, 'Cash actuals'!P$10)</f>
        <v>0</v>
      </c>
      <c r="Q56" s="60">
        <f>SUMIFS('Bank postings'!$F:$F, 'Bank postings'!$N:$N, 'Cash actuals'!$C56, 'Bank postings'!$G:$G, 'Cash actuals'!Q$9, 'Bank postings'!$H:$H, 'Cash actuals'!Q$10)</f>
        <v>0</v>
      </c>
      <c r="R56" s="60">
        <f>SUMIFS('Bank postings'!$F:$F, 'Bank postings'!$N:$N, 'Cash actuals'!$C56, 'Bank postings'!$G:$G, 'Cash actuals'!R$9, 'Bank postings'!$H:$H, 'Cash actuals'!R$10)</f>
        <v>0</v>
      </c>
    </row>
    <row r="57" spans="3:18" ht="5.0999999999999996" customHeight="1" x14ac:dyDescent="0.25"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</row>
    <row r="58" spans="3:18" x14ac:dyDescent="0.25">
      <c r="C58" s="1" t="str">
        <f>'Category lookups'!K13</f>
        <v>Insurance</v>
      </c>
      <c r="E58" s="60">
        <f>SUMIFS('Bank postings'!$F:$F, 'Bank postings'!$N:$N, 'Cash actuals'!$C58, 'Bank postings'!$G:$G, 'Cash actuals'!E$9, 'Bank postings'!$H:$H, 'Cash actuals'!E$10)</f>
        <v>-6678.45</v>
      </c>
      <c r="F58" s="60">
        <f>SUMIFS('Bank postings'!$F:$F, 'Bank postings'!$N:$N, 'Cash actuals'!$C58, 'Bank postings'!$G:$G, 'Cash actuals'!F$9, 'Bank postings'!$H:$H, 'Cash actuals'!F$10)</f>
        <v>-7857</v>
      </c>
      <c r="G58" s="60">
        <f>SUMIFS('Bank postings'!$F:$F, 'Bank postings'!$N:$N, 'Cash actuals'!$C58, 'Bank postings'!$G:$G, 'Cash actuals'!G$9, 'Bank postings'!$H:$H, 'Cash actuals'!G$10)</f>
        <v>0</v>
      </c>
      <c r="H58" s="60">
        <f>SUMIFS('Bank postings'!$F:$F, 'Bank postings'!$N:$N, 'Cash actuals'!$C58, 'Bank postings'!$G:$G, 'Cash actuals'!H$9, 'Bank postings'!$H:$H, 'Cash actuals'!H$10)</f>
        <v>0</v>
      </c>
      <c r="I58" s="60">
        <f>SUMIFS('Bank postings'!$F:$F, 'Bank postings'!$N:$N, 'Cash actuals'!$C58, 'Bank postings'!$G:$G, 'Cash actuals'!I$9, 'Bank postings'!$H:$H, 'Cash actuals'!I$10)</f>
        <v>0</v>
      </c>
      <c r="J58" s="60">
        <f>SUMIFS('Bank postings'!$F:$F, 'Bank postings'!$N:$N, 'Cash actuals'!$C58, 'Bank postings'!$G:$G, 'Cash actuals'!J$9, 'Bank postings'!$H:$H, 'Cash actuals'!J$10)</f>
        <v>0</v>
      </c>
      <c r="K58" s="60">
        <f>SUMIFS('Bank postings'!$F:$F, 'Bank postings'!$N:$N, 'Cash actuals'!$C58, 'Bank postings'!$G:$G, 'Cash actuals'!K$9, 'Bank postings'!$H:$H, 'Cash actuals'!K$10)</f>
        <v>0</v>
      </c>
      <c r="L58" s="60">
        <f>SUMIFS('Bank postings'!$F:$F, 'Bank postings'!$N:$N, 'Cash actuals'!$C58, 'Bank postings'!$G:$G, 'Cash actuals'!L$9, 'Bank postings'!$H:$H, 'Cash actuals'!L$10)</f>
        <v>0</v>
      </c>
      <c r="M58" s="60">
        <f>SUMIFS('Bank postings'!$F:$F, 'Bank postings'!$N:$N, 'Cash actuals'!$C58, 'Bank postings'!$G:$G, 'Cash actuals'!M$9, 'Bank postings'!$H:$H, 'Cash actuals'!M$10)</f>
        <v>0</v>
      </c>
      <c r="N58" s="60">
        <f>SUMIFS('Bank postings'!$F:$F, 'Bank postings'!$N:$N, 'Cash actuals'!$C58, 'Bank postings'!$G:$G, 'Cash actuals'!N$9, 'Bank postings'!$H:$H, 'Cash actuals'!N$10)</f>
        <v>0</v>
      </c>
      <c r="O58" s="60">
        <f>SUMIFS('Bank postings'!$F:$F, 'Bank postings'!$N:$N, 'Cash actuals'!$C58, 'Bank postings'!$G:$G, 'Cash actuals'!O$9, 'Bank postings'!$H:$H, 'Cash actuals'!O$10)</f>
        <v>0</v>
      </c>
      <c r="P58" s="60">
        <f>SUMIFS('Bank postings'!$F:$F, 'Bank postings'!$N:$N, 'Cash actuals'!$C58, 'Bank postings'!$G:$G, 'Cash actuals'!P$9, 'Bank postings'!$H:$H, 'Cash actuals'!P$10)</f>
        <v>0</v>
      </c>
      <c r="Q58" s="60">
        <f>SUMIFS('Bank postings'!$F:$F, 'Bank postings'!$N:$N, 'Cash actuals'!$C58, 'Bank postings'!$G:$G, 'Cash actuals'!Q$9, 'Bank postings'!$H:$H, 'Cash actuals'!Q$10)</f>
        <v>0</v>
      </c>
      <c r="R58" s="60">
        <f>SUMIFS('Bank postings'!$F:$F, 'Bank postings'!$N:$N, 'Cash actuals'!$C58, 'Bank postings'!$G:$G, 'Cash actuals'!R$9, 'Bank postings'!$H:$H, 'Cash actuals'!R$10)</f>
        <v>0</v>
      </c>
    </row>
    <row r="59" spans="3:18" ht="5.0999999999999996" customHeight="1" x14ac:dyDescent="0.25"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</row>
    <row r="60" spans="3:18" x14ac:dyDescent="0.25">
      <c r="C60" s="1" t="str">
        <f>'Category lookups'!K14</f>
        <v>Other disbursements</v>
      </c>
      <c r="E60" s="60">
        <f>SUMIFS('Bank postings'!$F:$F, 'Bank postings'!$N:$N, 'Cash actuals'!$C60, 'Bank postings'!$G:$G, 'Cash actuals'!E$9, 'Bank postings'!$H:$H, 'Cash actuals'!E$10)</f>
        <v>0</v>
      </c>
      <c r="F60" s="60">
        <f>SUMIFS('Bank postings'!$F:$F, 'Bank postings'!$N:$N, 'Cash actuals'!$C60, 'Bank postings'!$G:$G, 'Cash actuals'!F$9, 'Bank postings'!$H:$H, 'Cash actuals'!F$10)</f>
        <v>0</v>
      </c>
      <c r="G60" s="60">
        <f>SUMIFS('Bank postings'!$F:$F, 'Bank postings'!$N:$N, 'Cash actuals'!$C60, 'Bank postings'!$G:$G, 'Cash actuals'!G$9, 'Bank postings'!$H:$H, 'Cash actuals'!G$10)</f>
        <v>0</v>
      </c>
      <c r="H60" s="60">
        <f>SUMIFS('Bank postings'!$F:$F, 'Bank postings'!$N:$N, 'Cash actuals'!$C60, 'Bank postings'!$G:$G, 'Cash actuals'!H$9, 'Bank postings'!$H:$H, 'Cash actuals'!H$10)</f>
        <v>0</v>
      </c>
      <c r="I60" s="60">
        <f>SUMIFS('Bank postings'!$F:$F, 'Bank postings'!$N:$N, 'Cash actuals'!$C60, 'Bank postings'!$G:$G, 'Cash actuals'!I$9, 'Bank postings'!$H:$H, 'Cash actuals'!I$10)</f>
        <v>0</v>
      </c>
      <c r="J60" s="60">
        <f>SUMIFS('Bank postings'!$F:$F, 'Bank postings'!$N:$N, 'Cash actuals'!$C60, 'Bank postings'!$G:$G, 'Cash actuals'!J$9, 'Bank postings'!$H:$H, 'Cash actuals'!J$10)</f>
        <v>0</v>
      </c>
      <c r="K60" s="60">
        <f>SUMIFS('Bank postings'!$F:$F, 'Bank postings'!$N:$N, 'Cash actuals'!$C60, 'Bank postings'!$G:$G, 'Cash actuals'!K$9, 'Bank postings'!$H:$H, 'Cash actuals'!K$10)</f>
        <v>0</v>
      </c>
      <c r="L60" s="60">
        <f>SUMIFS('Bank postings'!$F:$F, 'Bank postings'!$N:$N, 'Cash actuals'!$C60, 'Bank postings'!$G:$G, 'Cash actuals'!L$9, 'Bank postings'!$H:$H, 'Cash actuals'!L$10)</f>
        <v>0</v>
      </c>
      <c r="M60" s="60">
        <f>SUMIFS('Bank postings'!$F:$F, 'Bank postings'!$N:$N, 'Cash actuals'!$C60, 'Bank postings'!$G:$G, 'Cash actuals'!M$9, 'Bank postings'!$H:$H, 'Cash actuals'!M$10)</f>
        <v>0</v>
      </c>
      <c r="N60" s="60">
        <f>SUMIFS('Bank postings'!$F:$F, 'Bank postings'!$N:$N, 'Cash actuals'!$C60, 'Bank postings'!$G:$G, 'Cash actuals'!N$9, 'Bank postings'!$H:$H, 'Cash actuals'!N$10)</f>
        <v>0</v>
      </c>
      <c r="O60" s="60">
        <f>SUMIFS('Bank postings'!$F:$F, 'Bank postings'!$N:$N, 'Cash actuals'!$C60, 'Bank postings'!$G:$G, 'Cash actuals'!O$9, 'Bank postings'!$H:$H, 'Cash actuals'!O$10)</f>
        <v>0</v>
      </c>
      <c r="P60" s="60">
        <f>SUMIFS('Bank postings'!$F:$F, 'Bank postings'!$N:$N, 'Cash actuals'!$C60, 'Bank postings'!$G:$G, 'Cash actuals'!P$9, 'Bank postings'!$H:$H, 'Cash actuals'!P$10)</f>
        <v>0</v>
      </c>
      <c r="Q60" s="60">
        <f>SUMIFS('Bank postings'!$F:$F, 'Bank postings'!$N:$N, 'Cash actuals'!$C60, 'Bank postings'!$G:$G, 'Cash actuals'!Q$9, 'Bank postings'!$H:$H, 'Cash actuals'!Q$10)</f>
        <v>0</v>
      </c>
      <c r="R60" s="60">
        <f>SUMIFS('Bank postings'!$F:$F, 'Bank postings'!$N:$N, 'Cash actuals'!$C60, 'Bank postings'!$G:$G, 'Cash actuals'!R$9, 'Bank postings'!$H:$H, 'Cash actuals'!R$10)</f>
        <v>0</v>
      </c>
    </row>
    <row r="61" spans="3:18" ht="5.0999999999999996" customHeight="1" x14ac:dyDescent="0.25"/>
    <row r="62" spans="3:18" x14ac:dyDescent="0.25">
      <c r="C62" s="21" t="s">
        <v>75</v>
      </c>
      <c r="E62" s="48">
        <f>E33 + E35 + E43 + E48 + E50 + E52 + E54 + E56 + E58 + E60</f>
        <v>-94609.849999999991</v>
      </c>
      <c r="F62" s="48">
        <f>F33 + F35 + F43 + F48 + F50 + F52 + F54 + F56 + F58 + F60</f>
        <v>-112564</v>
      </c>
      <c r="G62" s="48">
        <f t="shared" ref="G62:R62" si="8">G33 + G35 + G43 + G48 + G50 + G52 + G54 + G56 + G58 + G60</f>
        <v>0</v>
      </c>
      <c r="H62" s="48">
        <f t="shared" si="8"/>
        <v>0</v>
      </c>
      <c r="I62" s="48">
        <f t="shared" si="8"/>
        <v>0</v>
      </c>
      <c r="J62" s="48">
        <f t="shared" si="8"/>
        <v>0</v>
      </c>
      <c r="K62" s="48">
        <f t="shared" si="8"/>
        <v>0</v>
      </c>
      <c r="L62" s="48">
        <f t="shared" si="8"/>
        <v>0</v>
      </c>
      <c r="M62" s="48">
        <f t="shared" si="8"/>
        <v>0</v>
      </c>
      <c r="N62" s="48">
        <f t="shared" si="8"/>
        <v>0</v>
      </c>
      <c r="O62" s="48">
        <f t="shared" si="8"/>
        <v>0</v>
      </c>
      <c r="P62" s="48">
        <f t="shared" si="8"/>
        <v>0</v>
      </c>
      <c r="Q62" s="48">
        <f t="shared" si="8"/>
        <v>0</v>
      </c>
      <c r="R62" s="48">
        <f t="shared" si="8"/>
        <v>0</v>
      </c>
    </row>
    <row r="63" spans="3:18" ht="5.0999999999999996" customHeight="1" x14ac:dyDescent="0.25"/>
    <row r="64" spans="3:18" x14ac:dyDescent="0.25">
      <c r="C64" s="21" t="s">
        <v>174</v>
      </c>
      <c r="E64" s="48">
        <f>E28 + E62</f>
        <v>32225.400000000023</v>
      </c>
      <c r="F64" s="48">
        <f>F28 + F62</f>
        <v>40816</v>
      </c>
      <c r="G64" s="48">
        <f t="shared" ref="G64:R64" si="9">G28 + G62</f>
        <v>0</v>
      </c>
      <c r="H64" s="48">
        <f t="shared" si="9"/>
        <v>0</v>
      </c>
      <c r="I64" s="48">
        <f t="shared" si="9"/>
        <v>0</v>
      </c>
      <c r="J64" s="48">
        <f t="shared" si="9"/>
        <v>0</v>
      </c>
      <c r="K64" s="48">
        <f t="shared" si="9"/>
        <v>0</v>
      </c>
      <c r="L64" s="48">
        <f t="shared" si="9"/>
        <v>0</v>
      </c>
      <c r="M64" s="48">
        <f t="shared" si="9"/>
        <v>0</v>
      </c>
      <c r="N64" s="48">
        <f t="shared" si="9"/>
        <v>0</v>
      </c>
      <c r="O64" s="48">
        <f t="shared" si="9"/>
        <v>0</v>
      </c>
      <c r="P64" s="48">
        <f t="shared" si="9"/>
        <v>0</v>
      </c>
      <c r="Q64" s="48">
        <f t="shared" si="9"/>
        <v>0</v>
      </c>
      <c r="R64" s="48">
        <f t="shared" si="9"/>
        <v>0</v>
      </c>
    </row>
    <row r="65" spans="2:18" x14ac:dyDescent="0.25"/>
    <row r="66" spans="2:18" x14ac:dyDescent="0.25"/>
    <row r="67" spans="2:18" x14ac:dyDescent="0.25">
      <c r="B67" s="21" t="s">
        <v>76</v>
      </c>
    </row>
    <row r="68" spans="2:18" ht="5.0999999999999996" customHeight="1" x14ac:dyDescent="0.25"/>
    <row r="69" spans="2:18" x14ac:dyDescent="0.25">
      <c r="C69" s="1" t="s">
        <v>77</v>
      </c>
      <c r="E69" s="60">
        <f>SUMIFS('Bank postings'!$F:$F, 'Bank postings'!$N:$N, 'Cash actuals'!$C69, 'Bank postings'!$G:$G, 'Cash actuals'!E$9, 'Bank postings'!$H:$H, 'Cash actuals'!E$10)</f>
        <v>0</v>
      </c>
      <c r="F69" s="60">
        <f>SUMIFS('Bank postings'!$F:$F, 'Bank postings'!$N:$N, 'Cash actuals'!$C69, 'Bank postings'!$G:$G, 'Cash actuals'!F$9, 'Bank postings'!$H:$H, 'Cash actuals'!F$10)</f>
        <v>0</v>
      </c>
      <c r="G69" s="60">
        <f>SUMIFS('Bank postings'!$F:$F, 'Bank postings'!$N:$N, 'Cash actuals'!$C69, 'Bank postings'!$G:$G, 'Cash actuals'!G$9, 'Bank postings'!$H:$H, 'Cash actuals'!G$10)</f>
        <v>0</v>
      </c>
      <c r="H69" s="60">
        <f>SUMIFS('Bank postings'!$F:$F, 'Bank postings'!$N:$N, 'Cash actuals'!$C69, 'Bank postings'!$G:$G, 'Cash actuals'!H$9, 'Bank postings'!$H:$H, 'Cash actuals'!H$10)</f>
        <v>0</v>
      </c>
      <c r="I69" s="60">
        <f>SUMIFS('Bank postings'!$F:$F, 'Bank postings'!$N:$N, 'Cash actuals'!$C69, 'Bank postings'!$G:$G, 'Cash actuals'!I$9, 'Bank postings'!$H:$H, 'Cash actuals'!I$10)</f>
        <v>0</v>
      </c>
      <c r="J69" s="60">
        <f>SUMIFS('Bank postings'!$F:$F, 'Bank postings'!$N:$N, 'Cash actuals'!$C69, 'Bank postings'!$G:$G, 'Cash actuals'!J$9, 'Bank postings'!$H:$H, 'Cash actuals'!J$10)</f>
        <v>0</v>
      </c>
      <c r="K69" s="60">
        <f>SUMIFS('Bank postings'!$F:$F, 'Bank postings'!$N:$N, 'Cash actuals'!$C69, 'Bank postings'!$G:$G, 'Cash actuals'!K$9, 'Bank postings'!$H:$H, 'Cash actuals'!K$10)</f>
        <v>0</v>
      </c>
      <c r="L69" s="60">
        <f>SUMIFS('Bank postings'!$F:$F, 'Bank postings'!$N:$N, 'Cash actuals'!$C69, 'Bank postings'!$G:$G, 'Cash actuals'!L$9, 'Bank postings'!$H:$H, 'Cash actuals'!L$10)</f>
        <v>0</v>
      </c>
      <c r="M69" s="60">
        <f>SUMIFS('Bank postings'!$F:$F, 'Bank postings'!$N:$N, 'Cash actuals'!$C69, 'Bank postings'!$G:$G, 'Cash actuals'!M$9, 'Bank postings'!$H:$H, 'Cash actuals'!M$10)</f>
        <v>0</v>
      </c>
      <c r="N69" s="60">
        <f>SUMIFS('Bank postings'!$F:$F, 'Bank postings'!$N:$N, 'Cash actuals'!$C69, 'Bank postings'!$G:$G, 'Cash actuals'!N$9, 'Bank postings'!$H:$H, 'Cash actuals'!N$10)</f>
        <v>0</v>
      </c>
      <c r="O69" s="60">
        <f>SUMIFS('Bank postings'!$F:$F, 'Bank postings'!$N:$N, 'Cash actuals'!$C69, 'Bank postings'!$G:$G, 'Cash actuals'!O$9, 'Bank postings'!$H:$H, 'Cash actuals'!O$10)</f>
        <v>0</v>
      </c>
      <c r="P69" s="60">
        <f>SUMIFS('Bank postings'!$F:$F, 'Bank postings'!$N:$N, 'Cash actuals'!$C69, 'Bank postings'!$G:$G, 'Cash actuals'!P$9, 'Bank postings'!$H:$H, 'Cash actuals'!P$10)</f>
        <v>0</v>
      </c>
      <c r="Q69" s="60">
        <f>SUMIFS('Bank postings'!$F:$F, 'Bank postings'!$N:$N, 'Cash actuals'!$C69, 'Bank postings'!$G:$G, 'Cash actuals'!Q$9, 'Bank postings'!$H:$H, 'Cash actuals'!Q$10)</f>
        <v>0</v>
      </c>
      <c r="R69" s="60">
        <f>SUMIFS('Bank postings'!$F:$F, 'Bank postings'!$N:$N, 'Cash actuals'!$C69, 'Bank postings'!$G:$G, 'Cash actuals'!R$9, 'Bank postings'!$H:$H, 'Cash actuals'!R$10)</f>
        <v>0</v>
      </c>
    </row>
    <row r="70" spans="2:18" ht="5.0999999999999996" customHeight="1" x14ac:dyDescent="0.25"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</row>
    <row r="71" spans="2:18" x14ac:dyDescent="0.25">
      <c r="C71" s="1" t="s">
        <v>78</v>
      </c>
      <c r="E71" s="60">
        <f>SUMIFS('Bank postings'!$F:$F, 'Bank postings'!$N:$N, 'Cash actuals'!$C71, 'Bank postings'!$G:$G, 'Cash actuals'!E$9, 'Bank postings'!$H:$H, 'Cash actuals'!E$10)</f>
        <v>0</v>
      </c>
      <c r="F71" s="60">
        <f>SUMIFS('Bank postings'!$F:$F, 'Bank postings'!$N:$N, 'Cash actuals'!$C71, 'Bank postings'!$G:$G, 'Cash actuals'!F$9, 'Bank postings'!$H:$H, 'Cash actuals'!F$10)</f>
        <v>0</v>
      </c>
      <c r="G71" s="60">
        <f>SUMIFS('Bank postings'!$F:$F, 'Bank postings'!$N:$N, 'Cash actuals'!$C71, 'Bank postings'!$G:$G, 'Cash actuals'!G$9, 'Bank postings'!$H:$H, 'Cash actuals'!G$10)</f>
        <v>0</v>
      </c>
      <c r="H71" s="60">
        <f>SUMIFS('Bank postings'!$F:$F, 'Bank postings'!$N:$N, 'Cash actuals'!$C71, 'Bank postings'!$G:$G, 'Cash actuals'!H$9, 'Bank postings'!$H:$H, 'Cash actuals'!H$10)</f>
        <v>0</v>
      </c>
      <c r="I71" s="60">
        <f>SUMIFS('Bank postings'!$F:$F, 'Bank postings'!$N:$N, 'Cash actuals'!$C71, 'Bank postings'!$G:$G, 'Cash actuals'!I$9, 'Bank postings'!$H:$H, 'Cash actuals'!I$10)</f>
        <v>0</v>
      </c>
      <c r="J71" s="60">
        <f>SUMIFS('Bank postings'!$F:$F, 'Bank postings'!$N:$N, 'Cash actuals'!$C71, 'Bank postings'!$G:$G, 'Cash actuals'!J$9, 'Bank postings'!$H:$H, 'Cash actuals'!J$10)</f>
        <v>0</v>
      </c>
      <c r="K71" s="60">
        <f>SUMIFS('Bank postings'!$F:$F, 'Bank postings'!$N:$N, 'Cash actuals'!$C71, 'Bank postings'!$G:$G, 'Cash actuals'!K$9, 'Bank postings'!$H:$H, 'Cash actuals'!K$10)</f>
        <v>0</v>
      </c>
      <c r="L71" s="60">
        <f>SUMIFS('Bank postings'!$F:$F, 'Bank postings'!$N:$N, 'Cash actuals'!$C71, 'Bank postings'!$G:$G, 'Cash actuals'!L$9, 'Bank postings'!$H:$H, 'Cash actuals'!L$10)</f>
        <v>0</v>
      </c>
      <c r="M71" s="60">
        <f>SUMIFS('Bank postings'!$F:$F, 'Bank postings'!$N:$N, 'Cash actuals'!$C71, 'Bank postings'!$G:$G, 'Cash actuals'!M$9, 'Bank postings'!$H:$H, 'Cash actuals'!M$10)</f>
        <v>0</v>
      </c>
      <c r="N71" s="60">
        <f>SUMIFS('Bank postings'!$F:$F, 'Bank postings'!$N:$N, 'Cash actuals'!$C71, 'Bank postings'!$G:$G, 'Cash actuals'!N$9, 'Bank postings'!$H:$H, 'Cash actuals'!N$10)</f>
        <v>0</v>
      </c>
      <c r="O71" s="60">
        <f>SUMIFS('Bank postings'!$F:$F, 'Bank postings'!$N:$N, 'Cash actuals'!$C71, 'Bank postings'!$G:$G, 'Cash actuals'!O$9, 'Bank postings'!$H:$H, 'Cash actuals'!O$10)</f>
        <v>0</v>
      </c>
      <c r="P71" s="60">
        <f>SUMIFS('Bank postings'!$F:$F, 'Bank postings'!$N:$N, 'Cash actuals'!$C71, 'Bank postings'!$G:$G, 'Cash actuals'!P$9, 'Bank postings'!$H:$H, 'Cash actuals'!P$10)</f>
        <v>0</v>
      </c>
      <c r="Q71" s="60">
        <f>SUMIFS('Bank postings'!$F:$F, 'Bank postings'!$N:$N, 'Cash actuals'!$C71, 'Bank postings'!$G:$G, 'Cash actuals'!Q$9, 'Bank postings'!$H:$H, 'Cash actuals'!Q$10)</f>
        <v>0</v>
      </c>
      <c r="R71" s="60">
        <f>SUMIFS('Bank postings'!$F:$F, 'Bank postings'!$N:$N, 'Cash actuals'!$C71, 'Bank postings'!$G:$G, 'Cash actuals'!R$9, 'Bank postings'!$H:$H, 'Cash actuals'!R$10)</f>
        <v>0</v>
      </c>
    </row>
    <row r="72" spans="2:18" ht="5.0999999999999996" customHeight="1" x14ac:dyDescent="0.25"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</row>
    <row r="73" spans="2:18" x14ac:dyDescent="0.25">
      <c r="C73" s="1" t="s">
        <v>79</v>
      </c>
      <c r="E73" s="60">
        <f>SUMIFS('Bank postings'!$F:$F, 'Bank postings'!$N:$N, 'Cash actuals'!$C73, 'Bank postings'!$G:$G, 'Cash actuals'!E$9, 'Bank postings'!$H:$H, 'Cash actuals'!E$10)</f>
        <v>-16512.3</v>
      </c>
      <c r="F73" s="60">
        <f>SUMIFS('Bank postings'!$F:$F, 'Bank postings'!$N:$N, 'Cash actuals'!$C73, 'Bank postings'!$G:$G, 'Cash actuals'!F$9, 'Bank postings'!$H:$H, 'Cash actuals'!F$10)</f>
        <v>-23589</v>
      </c>
      <c r="G73" s="60">
        <f>SUMIFS('Bank postings'!$F:$F, 'Bank postings'!$N:$N, 'Cash actuals'!$C73, 'Bank postings'!$G:$G, 'Cash actuals'!G$9, 'Bank postings'!$H:$H, 'Cash actuals'!G$10)</f>
        <v>0</v>
      </c>
      <c r="H73" s="60">
        <f>SUMIFS('Bank postings'!$F:$F, 'Bank postings'!$N:$N, 'Cash actuals'!$C73, 'Bank postings'!$G:$G, 'Cash actuals'!H$9, 'Bank postings'!$H:$H, 'Cash actuals'!H$10)</f>
        <v>0</v>
      </c>
      <c r="I73" s="60">
        <f>SUMIFS('Bank postings'!$F:$F, 'Bank postings'!$N:$N, 'Cash actuals'!$C73, 'Bank postings'!$G:$G, 'Cash actuals'!I$9, 'Bank postings'!$H:$H, 'Cash actuals'!I$10)</f>
        <v>0</v>
      </c>
      <c r="J73" s="60">
        <f>SUMIFS('Bank postings'!$F:$F, 'Bank postings'!$N:$N, 'Cash actuals'!$C73, 'Bank postings'!$G:$G, 'Cash actuals'!J$9, 'Bank postings'!$H:$H, 'Cash actuals'!J$10)</f>
        <v>0</v>
      </c>
      <c r="K73" s="60">
        <f>SUMIFS('Bank postings'!$F:$F, 'Bank postings'!$N:$N, 'Cash actuals'!$C73, 'Bank postings'!$G:$G, 'Cash actuals'!K$9, 'Bank postings'!$H:$H, 'Cash actuals'!K$10)</f>
        <v>0</v>
      </c>
      <c r="L73" s="60">
        <f>SUMIFS('Bank postings'!$F:$F, 'Bank postings'!$N:$N, 'Cash actuals'!$C73, 'Bank postings'!$G:$G, 'Cash actuals'!L$9, 'Bank postings'!$H:$H, 'Cash actuals'!L$10)</f>
        <v>0</v>
      </c>
      <c r="M73" s="60">
        <f>SUMIFS('Bank postings'!$F:$F, 'Bank postings'!$N:$N, 'Cash actuals'!$C73, 'Bank postings'!$G:$G, 'Cash actuals'!M$9, 'Bank postings'!$H:$H, 'Cash actuals'!M$10)</f>
        <v>0</v>
      </c>
      <c r="N73" s="60">
        <f>SUMIFS('Bank postings'!$F:$F, 'Bank postings'!$N:$N, 'Cash actuals'!$C73, 'Bank postings'!$G:$G, 'Cash actuals'!N$9, 'Bank postings'!$H:$H, 'Cash actuals'!N$10)</f>
        <v>0</v>
      </c>
      <c r="O73" s="60">
        <f>SUMIFS('Bank postings'!$F:$F, 'Bank postings'!$N:$N, 'Cash actuals'!$C73, 'Bank postings'!$G:$G, 'Cash actuals'!O$9, 'Bank postings'!$H:$H, 'Cash actuals'!O$10)</f>
        <v>0</v>
      </c>
      <c r="P73" s="60">
        <f>SUMIFS('Bank postings'!$F:$F, 'Bank postings'!$N:$N, 'Cash actuals'!$C73, 'Bank postings'!$G:$G, 'Cash actuals'!P$9, 'Bank postings'!$H:$H, 'Cash actuals'!P$10)</f>
        <v>0</v>
      </c>
      <c r="Q73" s="60">
        <f>SUMIFS('Bank postings'!$F:$F, 'Bank postings'!$N:$N, 'Cash actuals'!$C73, 'Bank postings'!$G:$G, 'Cash actuals'!Q$9, 'Bank postings'!$H:$H, 'Cash actuals'!Q$10)</f>
        <v>0</v>
      </c>
      <c r="R73" s="60">
        <f>SUMIFS('Bank postings'!$F:$F, 'Bank postings'!$N:$N, 'Cash actuals'!$C73, 'Bank postings'!$G:$G, 'Cash actuals'!R$9, 'Bank postings'!$H:$H, 'Cash actuals'!R$10)</f>
        <v>0</v>
      </c>
    </row>
    <row r="74" spans="2:18" ht="5.0999999999999996" customHeight="1" x14ac:dyDescent="0.25"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</row>
    <row r="75" spans="2:18" x14ac:dyDescent="0.25">
      <c r="C75" s="1" t="s">
        <v>80</v>
      </c>
      <c r="E75" s="60">
        <f>SUMIFS('Bank postings'!$F:$F, 'Bank postings'!$N:$N, 'Cash actuals'!$C75, 'Bank postings'!$G:$G, 'Cash actuals'!E$9, 'Bank postings'!$H:$H, 'Cash actuals'!E$10)</f>
        <v>0</v>
      </c>
      <c r="F75" s="60">
        <f>SUMIFS('Bank postings'!$F:$F, 'Bank postings'!$N:$N, 'Cash actuals'!$C75, 'Bank postings'!$G:$G, 'Cash actuals'!F$9, 'Bank postings'!$H:$H, 'Cash actuals'!F$10)</f>
        <v>0</v>
      </c>
      <c r="G75" s="60">
        <f>SUMIFS('Bank postings'!$F:$F, 'Bank postings'!$N:$N, 'Cash actuals'!$C75, 'Bank postings'!$G:$G, 'Cash actuals'!G$9, 'Bank postings'!$H:$H, 'Cash actuals'!G$10)</f>
        <v>0</v>
      </c>
      <c r="H75" s="60">
        <f>SUMIFS('Bank postings'!$F:$F, 'Bank postings'!$N:$N, 'Cash actuals'!$C75, 'Bank postings'!$G:$G, 'Cash actuals'!H$9, 'Bank postings'!$H:$H, 'Cash actuals'!H$10)</f>
        <v>0</v>
      </c>
      <c r="I75" s="60">
        <f>SUMIFS('Bank postings'!$F:$F, 'Bank postings'!$N:$N, 'Cash actuals'!$C75, 'Bank postings'!$G:$G, 'Cash actuals'!I$9, 'Bank postings'!$H:$H, 'Cash actuals'!I$10)</f>
        <v>0</v>
      </c>
      <c r="J75" s="60">
        <f>SUMIFS('Bank postings'!$F:$F, 'Bank postings'!$N:$N, 'Cash actuals'!$C75, 'Bank postings'!$G:$G, 'Cash actuals'!J$9, 'Bank postings'!$H:$H, 'Cash actuals'!J$10)</f>
        <v>0</v>
      </c>
      <c r="K75" s="60">
        <f>SUMIFS('Bank postings'!$F:$F, 'Bank postings'!$N:$N, 'Cash actuals'!$C75, 'Bank postings'!$G:$G, 'Cash actuals'!K$9, 'Bank postings'!$H:$H, 'Cash actuals'!K$10)</f>
        <v>0</v>
      </c>
      <c r="L75" s="60">
        <f>SUMIFS('Bank postings'!$F:$F, 'Bank postings'!$N:$N, 'Cash actuals'!$C75, 'Bank postings'!$G:$G, 'Cash actuals'!L$9, 'Bank postings'!$H:$H, 'Cash actuals'!L$10)</f>
        <v>0</v>
      </c>
      <c r="M75" s="60">
        <f>SUMIFS('Bank postings'!$F:$F, 'Bank postings'!$N:$N, 'Cash actuals'!$C75, 'Bank postings'!$G:$G, 'Cash actuals'!M$9, 'Bank postings'!$H:$H, 'Cash actuals'!M$10)</f>
        <v>0</v>
      </c>
      <c r="N75" s="60">
        <f>SUMIFS('Bank postings'!$F:$F, 'Bank postings'!$N:$N, 'Cash actuals'!$C75, 'Bank postings'!$G:$G, 'Cash actuals'!N$9, 'Bank postings'!$H:$H, 'Cash actuals'!N$10)</f>
        <v>0</v>
      </c>
      <c r="O75" s="60">
        <f>SUMIFS('Bank postings'!$F:$F, 'Bank postings'!$N:$N, 'Cash actuals'!$C75, 'Bank postings'!$G:$G, 'Cash actuals'!O$9, 'Bank postings'!$H:$H, 'Cash actuals'!O$10)</f>
        <v>0</v>
      </c>
      <c r="P75" s="60">
        <f>SUMIFS('Bank postings'!$F:$F, 'Bank postings'!$N:$N, 'Cash actuals'!$C75, 'Bank postings'!$G:$G, 'Cash actuals'!P$9, 'Bank postings'!$H:$H, 'Cash actuals'!P$10)</f>
        <v>0</v>
      </c>
      <c r="Q75" s="60">
        <f>SUMIFS('Bank postings'!$F:$F, 'Bank postings'!$N:$N, 'Cash actuals'!$C75, 'Bank postings'!$G:$G, 'Cash actuals'!Q$9, 'Bank postings'!$H:$H, 'Cash actuals'!Q$10)</f>
        <v>0</v>
      </c>
      <c r="R75" s="60">
        <f>SUMIFS('Bank postings'!$F:$F, 'Bank postings'!$N:$N, 'Cash actuals'!$C75, 'Bank postings'!$G:$G, 'Cash actuals'!R$9, 'Bank postings'!$H:$H, 'Cash actuals'!R$10)</f>
        <v>0</v>
      </c>
    </row>
    <row r="76" spans="2:18" ht="5.0999999999999996" customHeight="1" x14ac:dyDescent="0.25"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</row>
    <row r="77" spans="2:18" x14ac:dyDescent="0.25">
      <c r="C77" s="1" t="s">
        <v>81</v>
      </c>
      <c r="E77" s="60">
        <f>SUMIFS('Bank postings'!$F:$F, 'Bank postings'!$N:$N, 'Cash actuals'!$C77, 'Bank postings'!$G:$G, 'Cash actuals'!E$9, 'Bank postings'!$H:$H, 'Cash actuals'!E$10)</f>
        <v>0</v>
      </c>
      <c r="F77" s="60">
        <f>SUMIFS('Bank postings'!$F:$F, 'Bank postings'!$N:$N, 'Cash actuals'!$C77, 'Bank postings'!$G:$G, 'Cash actuals'!F$9, 'Bank postings'!$H:$H, 'Cash actuals'!F$10)</f>
        <v>0</v>
      </c>
      <c r="G77" s="60">
        <f>SUMIFS('Bank postings'!$F:$F, 'Bank postings'!$N:$N, 'Cash actuals'!$C77, 'Bank postings'!$G:$G, 'Cash actuals'!G$9, 'Bank postings'!$H:$H, 'Cash actuals'!G$10)</f>
        <v>0</v>
      </c>
      <c r="H77" s="60">
        <f>SUMIFS('Bank postings'!$F:$F, 'Bank postings'!$N:$N, 'Cash actuals'!$C77, 'Bank postings'!$G:$G, 'Cash actuals'!H$9, 'Bank postings'!$H:$H, 'Cash actuals'!H$10)</f>
        <v>0</v>
      </c>
      <c r="I77" s="60">
        <f>SUMIFS('Bank postings'!$F:$F, 'Bank postings'!$N:$N, 'Cash actuals'!$C77, 'Bank postings'!$G:$G, 'Cash actuals'!I$9, 'Bank postings'!$H:$H, 'Cash actuals'!I$10)</f>
        <v>0</v>
      </c>
      <c r="J77" s="60">
        <f>SUMIFS('Bank postings'!$F:$F, 'Bank postings'!$N:$N, 'Cash actuals'!$C77, 'Bank postings'!$G:$G, 'Cash actuals'!J$9, 'Bank postings'!$H:$H, 'Cash actuals'!J$10)</f>
        <v>0</v>
      </c>
      <c r="K77" s="60">
        <f>SUMIFS('Bank postings'!$F:$F, 'Bank postings'!$N:$N, 'Cash actuals'!$C77, 'Bank postings'!$G:$G, 'Cash actuals'!K$9, 'Bank postings'!$H:$H, 'Cash actuals'!K$10)</f>
        <v>0</v>
      </c>
      <c r="L77" s="60">
        <f>SUMIFS('Bank postings'!$F:$F, 'Bank postings'!$N:$N, 'Cash actuals'!$C77, 'Bank postings'!$G:$G, 'Cash actuals'!L$9, 'Bank postings'!$H:$H, 'Cash actuals'!L$10)</f>
        <v>0</v>
      </c>
      <c r="M77" s="60">
        <f>SUMIFS('Bank postings'!$F:$F, 'Bank postings'!$N:$N, 'Cash actuals'!$C77, 'Bank postings'!$G:$G, 'Cash actuals'!M$9, 'Bank postings'!$H:$H, 'Cash actuals'!M$10)</f>
        <v>0</v>
      </c>
      <c r="N77" s="60">
        <f>SUMIFS('Bank postings'!$F:$F, 'Bank postings'!$N:$N, 'Cash actuals'!$C77, 'Bank postings'!$G:$G, 'Cash actuals'!N$9, 'Bank postings'!$H:$H, 'Cash actuals'!N$10)</f>
        <v>0</v>
      </c>
      <c r="O77" s="60">
        <f>SUMIFS('Bank postings'!$F:$F, 'Bank postings'!$N:$N, 'Cash actuals'!$C77, 'Bank postings'!$G:$G, 'Cash actuals'!O$9, 'Bank postings'!$H:$H, 'Cash actuals'!O$10)</f>
        <v>0</v>
      </c>
      <c r="P77" s="60">
        <f>SUMIFS('Bank postings'!$F:$F, 'Bank postings'!$N:$N, 'Cash actuals'!$C77, 'Bank postings'!$G:$G, 'Cash actuals'!P$9, 'Bank postings'!$H:$H, 'Cash actuals'!P$10)</f>
        <v>0</v>
      </c>
      <c r="Q77" s="60">
        <f>SUMIFS('Bank postings'!$F:$F, 'Bank postings'!$N:$N, 'Cash actuals'!$C77, 'Bank postings'!$G:$G, 'Cash actuals'!Q$9, 'Bank postings'!$H:$H, 'Cash actuals'!Q$10)</f>
        <v>0</v>
      </c>
      <c r="R77" s="60">
        <f>SUMIFS('Bank postings'!$F:$F, 'Bank postings'!$N:$N, 'Cash actuals'!$C77, 'Bank postings'!$G:$G, 'Cash actuals'!R$9, 'Bank postings'!$H:$H, 'Cash actuals'!R$10)</f>
        <v>0</v>
      </c>
    </row>
    <row r="78" spans="2:18" ht="5.0999999999999996" customHeight="1" x14ac:dyDescent="0.25"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</row>
    <row r="79" spans="2:18" x14ac:dyDescent="0.25">
      <c r="C79" s="1" t="s">
        <v>82</v>
      </c>
      <c r="E79" s="60">
        <f>SUMIFS('Bank postings'!$F:$F, 'Bank postings'!$N:$N, 'Cash actuals'!$C79, 'Bank postings'!$G:$G, 'Cash actuals'!E$9, 'Bank postings'!$H:$H, 'Cash actuals'!E$10)</f>
        <v>0</v>
      </c>
      <c r="F79" s="60">
        <f>SUMIFS('Bank postings'!$F:$F, 'Bank postings'!$N:$N, 'Cash actuals'!$C79, 'Bank postings'!$G:$G, 'Cash actuals'!F$9, 'Bank postings'!$H:$H, 'Cash actuals'!F$10)</f>
        <v>0</v>
      </c>
      <c r="G79" s="60">
        <f>SUMIFS('Bank postings'!$F:$F, 'Bank postings'!$N:$N, 'Cash actuals'!$C79, 'Bank postings'!$G:$G, 'Cash actuals'!G$9, 'Bank postings'!$H:$H, 'Cash actuals'!G$10)</f>
        <v>0</v>
      </c>
      <c r="H79" s="60">
        <f>SUMIFS('Bank postings'!$F:$F, 'Bank postings'!$N:$N, 'Cash actuals'!$C79, 'Bank postings'!$G:$G, 'Cash actuals'!H$9, 'Bank postings'!$H:$H, 'Cash actuals'!H$10)</f>
        <v>0</v>
      </c>
      <c r="I79" s="60">
        <f>SUMIFS('Bank postings'!$F:$F, 'Bank postings'!$N:$N, 'Cash actuals'!$C79, 'Bank postings'!$G:$G, 'Cash actuals'!I$9, 'Bank postings'!$H:$H, 'Cash actuals'!I$10)</f>
        <v>0</v>
      </c>
      <c r="J79" s="60">
        <f>SUMIFS('Bank postings'!$F:$F, 'Bank postings'!$N:$N, 'Cash actuals'!$C79, 'Bank postings'!$G:$G, 'Cash actuals'!J$9, 'Bank postings'!$H:$H, 'Cash actuals'!J$10)</f>
        <v>0</v>
      </c>
      <c r="K79" s="60">
        <f>SUMIFS('Bank postings'!$F:$F, 'Bank postings'!$N:$N, 'Cash actuals'!$C79, 'Bank postings'!$G:$G, 'Cash actuals'!K$9, 'Bank postings'!$H:$H, 'Cash actuals'!K$10)</f>
        <v>0</v>
      </c>
      <c r="L79" s="60">
        <f>SUMIFS('Bank postings'!$F:$F, 'Bank postings'!$N:$N, 'Cash actuals'!$C79, 'Bank postings'!$G:$G, 'Cash actuals'!L$9, 'Bank postings'!$H:$H, 'Cash actuals'!L$10)</f>
        <v>0</v>
      </c>
      <c r="M79" s="60">
        <f>SUMIFS('Bank postings'!$F:$F, 'Bank postings'!$N:$N, 'Cash actuals'!$C79, 'Bank postings'!$G:$G, 'Cash actuals'!M$9, 'Bank postings'!$H:$H, 'Cash actuals'!M$10)</f>
        <v>0</v>
      </c>
      <c r="N79" s="60">
        <f>SUMIFS('Bank postings'!$F:$F, 'Bank postings'!$N:$N, 'Cash actuals'!$C79, 'Bank postings'!$G:$G, 'Cash actuals'!N$9, 'Bank postings'!$H:$H, 'Cash actuals'!N$10)</f>
        <v>0</v>
      </c>
      <c r="O79" s="60">
        <f>SUMIFS('Bank postings'!$F:$F, 'Bank postings'!$N:$N, 'Cash actuals'!$C79, 'Bank postings'!$G:$G, 'Cash actuals'!O$9, 'Bank postings'!$H:$H, 'Cash actuals'!O$10)</f>
        <v>0</v>
      </c>
      <c r="P79" s="60">
        <f>SUMIFS('Bank postings'!$F:$F, 'Bank postings'!$N:$N, 'Cash actuals'!$C79, 'Bank postings'!$G:$G, 'Cash actuals'!P$9, 'Bank postings'!$H:$H, 'Cash actuals'!P$10)</f>
        <v>0</v>
      </c>
      <c r="Q79" s="60">
        <f>SUMIFS('Bank postings'!$F:$F, 'Bank postings'!$N:$N, 'Cash actuals'!$C79, 'Bank postings'!$G:$G, 'Cash actuals'!Q$9, 'Bank postings'!$H:$H, 'Cash actuals'!Q$10)</f>
        <v>0</v>
      </c>
      <c r="R79" s="60">
        <f>SUMIFS('Bank postings'!$F:$F, 'Bank postings'!$N:$N, 'Cash actuals'!$C79, 'Bank postings'!$G:$G, 'Cash actuals'!R$9, 'Bank postings'!$H:$H, 'Cash actuals'!R$10)</f>
        <v>0</v>
      </c>
    </row>
    <row r="80" spans="2:18" ht="5.0999999999999996" customHeight="1" x14ac:dyDescent="0.25"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</row>
    <row r="81" spans="2:18" x14ac:dyDescent="0.25">
      <c r="C81" s="1" t="s">
        <v>83</v>
      </c>
      <c r="E81" s="60">
        <f>SUMIFS('Bank postings'!$F:$F, 'Bank postings'!$N:$N, 'Cash actuals'!$C81, 'Bank postings'!$G:$G, 'Cash actuals'!E$9, 'Bank postings'!$H:$H, 'Cash actuals'!E$10)</f>
        <v>0</v>
      </c>
      <c r="F81" s="60">
        <f>SUMIFS('Bank postings'!$F:$F, 'Bank postings'!$N:$N, 'Cash actuals'!$C81, 'Bank postings'!$G:$G, 'Cash actuals'!F$9, 'Bank postings'!$H:$H, 'Cash actuals'!F$10)</f>
        <v>0</v>
      </c>
      <c r="G81" s="60">
        <f>SUMIFS('Bank postings'!$F:$F, 'Bank postings'!$N:$N, 'Cash actuals'!$C81, 'Bank postings'!$G:$G, 'Cash actuals'!G$9, 'Bank postings'!$H:$H, 'Cash actuals'!G$10)</f>
        <v>0</v>
      </c>
      <c r="H81" s="60">
        <f>SUMIFS('Bank postings'!$F:$F, 'Bank postings'!$N:$N, 'Cash actuals'!$C81, 'Bank postings'!$G:$G, 'Cash actuals'!H$9, 'Bank postings'!$H:$H, 'Cash actuals'!H$10)</f>
        <v>0</v>
      </c>
      <c r="I81" s="60">
        <f>SUMIFS('Bank postings'!$F:$F, 'Bank postings'!$N:$N, 'Cash actuals'!$C81, 'Bank postings'!$G:$G, 'Cash actuals'!I$9, 'Bank postings'!$H:$H, 'Cash actuals'!I$10)</f>
        <v>0</v>
      </c>
      <c r="J81" s="60">
        <f>SUMIFS('Bank postings'!$F:$F, 'Bank postings'!$N:$N, 'Cash actuals'!$C81, 'Bank postings'!$G:$G, 'Cash actuals'!J$9, 'Bank postings'!$H:$H, 'Cash actuals'!J$10)</f>
        <v>0</v>
      </c>
      <c r="K81" s="60">
        <f>SUMIFS('Bank postings'!$F:$F, 'Bank postings'!$N:$N, 'Cash actuals'!$C81, 'Bank postings'!$G:$G, 'Cash actuals'!K$9, 'Bank postings'!$H:$H, 'Cash actuals'!K$10)</f>
        <v>0</v>
      </c>
      <c r="L81" s="60">
        <f>SUMIFS('Bank postings'!$F:$F, 'Bank postings'!$N:$N, 'Cash actuals'!$C81, 'Bank postings'!$G:$G, 'Cash actuals'!L$9, 'Bank postings'!$H:$H, 'Cash actuals'!L$10)</f>
        <v>0</v>
      </c>
      <c r="M81" s="60">
        <f>SUMIFS('Bank postings'!$F:$F, 'Bank postings'!$N:$N, 'Cash actuals'!$C81, 'Bank postings'!$G:$G, 'Cash actuals'!M$9, 'Bank postings'!$H:$H, 'Cash actuals'!M$10)</f>
        <v>0</v>
      </c>
      <c r="N81" s="60">
        <f>SUMIFS('Bank postings'!$F:$F, 'Bank postings'!$N:$N, 'Cash actuals'!$C81, 'Bank postings'!$G:$G, 'Cash actuals'!N$9, 'Bank postings'!$H:$H, 'Cash actuals'!N$10)</f>
        <v>0</v>
      </c>
      <c r="O81" s="60">
        <f>SUMIFS('Bank postings'!$F:$F, 'Bank postings'!$N:$N, 'Cash actuals'!$C81, 'Bank postings'!$G:$G, 'Cash actuals'!O$9, 'Bank postings'!$H:$H, 'Cash actuals'!O$10)</f>
        <v>0</v>
      </c>
      <c r="P81" s="60">
        <f>SUMIFS('Bank postings'!$F:$F, 'Bank postings'!$N:$N, 'Cash actuals'!$C81, 'Bank postings'!$G:$G, 'Cash actuals'!P$9, 'Bank postings'!$H:$H, 'Cash actuals'!P$10)</f>
        <v>0</v>
      </c>
      <c r="Q81" s="60">
        <f>SUMIFS('Bank postings'!$F:$F, 'Bank postings'!$N:$N, 'Cash actuals'!$C81, 'Bank postings'!$G:$G, 'Cash actuals'!Q$9, 'Bank postings'!$H:$H, 'Cash actuals'!Q$10)</f>
        <v>0</v>
      </c>
      <c r="R81" s="60">
        <f>SUMIFS('Bank postings'!$F:$F, 'Bank postings'!$N:$N, 'Cash actuals'!$C81, 'Bank postings'!$G:$G, 'Cash actuals'!R$9, 'Bank postings'!$H:$H, 'Cash actuals'!R$10)</f>
        <v>0</v>
      </c>
    </row>
    <row r="82" spans="2:18" ht="5.0999999999999996" customHeight="1" x14ac:dyDescent="0.25"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</row>
    <row r="83" spans="2:18" x14ac:dyDescent="0.25">
      <c r="C83" s="1" t="s">
        <v>84</v>
      </c>
      <c r="E83" s="60">
        <f>SUMIFS('Bank postings'!$F:$F, 'Bank postings'!$N:$N, 'Cash actuals'!$C83, 'Bank postings'!$G:$G, 'Cash actuals'!E$9, 'Bank postings'!$H:$H, 'Cash actuals'!E$10)</f>
        <v>0</v>
      </c>
      <c r="F83" s="60">
        <f>SUMIFS('Bank postings'!$F:$F, 'Bank postings'!$N:$N, 'Cash actuals'!$C83, 'Bank postings'!$G:$G, 'Cash actuals'!F$9, 'Bank postings'!$H:$H, 'Cash actuals'!F$10)</f>
        <v>0</v>
      </c>
      <c r="G83" s="60">
        <f>SUMIFS('Bank postings'!$F:$F, 'Bank postings'!$N:$N, 'Cash actuals'!$C83, 'Bank postings'!$G:$G, 'Cash actuals'!G$9, 'Bank postings'!$H:$H, 'Cash actuals'!G$10)</f>
        <v>0</v>
      </c>
      <c r="H83" s="60">
        <f>SUMIFS('Bank postings'!$F:$F, 'Bank postings'!$N:$N, 'Cash actuals'!$C83, 'Bank postings'!$G:$G, 'Cash actuals'!H$9, 'Bank postings'!$H:$H, 'Cash actuals'!H$10)</f>
        <v>0</v>
      </c>
      <c r="I83" s="60">
        <f>SUMIFS('Bank postings'!$F:$F, 'Bank postings'!$N:$N, 'Cash actuals'!$C83, 'Bank postings'!$G:$G, 'Cash actuals'!I$9, 'Bank postings'!$H:$H, 'Cash actuals'!I$10)</f>
        <v>0</v>
      </c>
      <c r="J83" s="60">
        <f>SUMIFS('Bank postings'!$F:$F, 'Bank postings'!$N:$N, 'Cash actuals'!$C83, 'Bank postings'!$G:$G, 'Cash actuals'!J$9, 'Bank postings'!$H:$H, 'Cash actuals'!J$10)</f>
        <v>0</v>
      </c>
      <c r="K83" s="60">
        <f>SUMIFS('Bank postings'!$F:$F, 'Bank postings'!$N:$N, 'Cash actuals'!$C83, 'Bank postings'!$G:$G, 'Cash actuals'!K$9, 'Bank postings'!$H:$H, 'Cash actuals'!K$10)</f>
        <v>0</v>
      </c>
      <c r="L83" s="60">
        <f>SUMIFS('Bank postings'!$F:$F, 'Bank postings'!$N:$N, 'Cash actuals'!$C83, 'Bank postings'!$G:$G, 'Cash actuals'!L$9, 'Bank postings'!$H:$H, 'Cash actuals'!L$10)</f>
        <v>0</v>
      </c>
      <c r="M83" s="60">
        <f>SUMIFS('Bank postings'!$F:$F, 'Bank postings'!$N:$N, 'Cash actuals'!$C83, 'Bank postings'!$G:$G, 'Cash actuals'!M$9, 'Bank postings'!$H:$H, 'Cash actuals'!M$10)</f>
        <v>0</v>
      </c>
      <c r="N83" s="60">
        <f>SUMIFS('Bank postings'!$F:$F, 'Bank postings'!$N:$N, 'Cash actuals'!$C83, 'Bank postings'!$G:$G, 'Cash actuals'!N$9, 'Bank postings'!$H:$H, 'Cash actuals'!N$10)</f>
        <v>0</v>
      </c>
      <c r="O83" s="60">
        <f>SUMIFS('Bank postings'!$F:$F, 'Bank postings'!$N:$N, 'Cash actuals'!$C83, 'Bank postings'!$G:$G, 'Cash actuals'!O$9, 'Bank postings'!$H:$H, 'Cash actuals'!O$10)</f>
        <v>0</v>
      </c>
      <c r="P83" s="60">
        <f>SUMIFS('Bank postings'!$F:$F, 'Bank postings'!$N:$N, 'Cash actuals'!$C83, 'Bank postings'!$G:$G, 'Cash actuals'!P$9, 'Bank postings'!$H:$H, 'Cash actuals'!P$10)</f>
        <v>0</v>
      </c>
      <c r="Q83" s="60">
        <f>SUMIFS('Bank postings'!$F:$F, 'Bank postings'!$N:$N, 'Cash actuals'!$C83, 'Bank postings'!$G:$G, 'Cash actuals'!Q$9, 'Bank postings'!$H:$H, 'Cash actuals'!Q$10)</f>
        <v>0</v>
      </c>
      <c r="R83" s="60">
        <f>SUMIFS('Bank postings'!$F:$F, 'Bank postings'!$N:$N, 'Cash actuals'!$C83, 'Bank postings'!$G:$G, 'Cash actuals'!R$9, 'Bank postings'!$H:$H, 'Cash actuals'!R$10)</f>
        <v>0</v>
      </c>
    </row>
    <row r="84" spans="2:18" ht="5.0999999999999996" customHeight="1" x14ac:dyDescent="0.25"/>
    <row r="85" spans="2:18" x14ac:dyDescent="0.25">
      <c r="C85" s="21" t="s">
        <v>173</v>
      </c>
      <c r="E85" s="48">
        <f>E69 + E71 + E73 + E75 + E77 + E79 + E81 + E83</f>
        <v>-16512.3</v>
      </c>
      <c r="F85" s="48">
        <f>F69 + F71 + F73 + F75 + F77 + F79 + F81 + F83</f>
        <v>-23589</v>
      </c>
      <c r="G85" s="48">
        <f t="shared" ref="G85:R85" si="10">G69 + G71 + G73 + G75 + G77 + G79 + G81 + G83</f>
        <v>0</v>
      </c>
      <c r="H85" s="48">
        <f t="shared" si="10"/>
        <v>0</v>
      </c>
      <c r="I85" s="48">
        <f t="shared" si="10"/>
        <v>0</v>
      </c>
      <c r="J85" s="48">
        <f t="shared" si="10"/>
        <v>0</v>
      </c>
      <c r="K85" s="48">
        <f t="shared" si="10"/>
        <v>0</v>
      </c>
      <c r="L85" s="48">
        <f t="shared" si="10"/>
        <v>0</v>
      </c>
      <c r="M85" s="48">
        <f t="shared" si="10"/>
        <v>0</v>
      </c>
      <c r="N85" s="48">
        <f t="shared" si="10"/>
        <v>0</v>
      </c>
      <c r="O85" s="48">
        <f t="shared" si="10"/>
        <v>0</v>
      </c>
      <c r="P85" s="48">
        <f t="shared" si="10"/>
        <v>0</v>
      </c>
      <c r="Q85" s="48">
        <f t="shared" si="10"/>
        <v>0</v>
      </c>
      <c r="R85" s="48">
        <f t="shared" si="10"/>
        <v>0</v>
      </c>
    </row>
    <row r="86" spans="2:18" ht="5.0999999999999996" customHeight="1" x14ac:dyDescent="0.25"/>
    <row r="87" spans="2:18" x14ac:dyDescent="0.25">
      <c r="C87" s="21" t="s">
        <v>175</v>
      </c>
      <c r="E87" s="48">
        <f>E64 + E85</f>
        <v>15713.100000000024</v>
      </c>
      <c r="F87" s="48">
        <f>F64 + F85</f>
        <v>17227</v>
      </c>
      <c r="G87" s="48">
        <f t="shared" ref="G87:R87" si="11">G64 + G85</f>
        <v>0</v>
      </c>
      <c r="H87" s="48">
        <f t="shared" si="11"/>
        <v>0</v>
      </c>
      <c r="I87" s="48">
        <f t="shared" si="11"/>
        <v>0</v>
      </c>
      <c r="J87" s="48">
        <f t="shared" si="11"/>
        <v>0</v>
      </c>
      <c r="K87" s="48">
        <f t="shared" si="11"/>
        <v>0</v>
      </c>
      <c r="L87" s="48">
        <f t="shared" si="11"/>
        <v>0</v>
      </c>
      <c r="M87" s="48">
        <f t="shared" si="11"/>
        <v>0</v>
      </c>
      <c r="N87" s="48">
        <f t="shared" si="11"/>
        <v>0</v>
      </c>
      <c r="O87" s="48">
        <f t="shared" si="11"/>
        <v>0</v>
      </c>
      <c r="P87" s="48">
        <f t="shared" si="11"/>
        <v>0</v>
      </c>
      <c r="Q87" s="48">
        <f t="shared" si="11"/>
        <v>0</v>
      </c>
      <c r="R87" s="48">
        <f t="shared" si="11"/>
        <v>0</v>
      </c>
    </row>
    <row r="88" spans="2:18" x14ac:dyDescent="0.25"/>
    <row r="89" spans="2:18" x14ac:dyDescent="0.25"/>
    <row r="90" spans="2:18" x14ac:dyDescent="0.25">
      <c r="B90" s="21" t="s">
        <v>176</v>
      </c>
    </row>
    <row r="91" spans="2:18" ht="5.0999999999999996" customHeight="1" x14ac:dyDescent="0.25"/>
    <row r="92" spans="2:18" x14ac:dyDescent="0.25">
      <c r="C92" s="1" t="s">
        <v>177</v>
      </c>
      <c r="E92" s="19">
        <v>1000000</v>
      </c>
      <c r="F92" s="39">
        <f>E96</f>
        <v>1015713.1</v>
      </c>
      <c r="G92" s="39">
        <f t="shared" ref="G92:R92" si="12">F96</f>
        <v>1032940.1</v>
      </c>
      <c r="H92" s="39">
        <f t="shared" si="12"/>
        <v>1032940.1</v>
      </c>
      <c r="I92" s="39">
        <f t="shared" si="12"/>
        <v>1032940.1</v>
      </c>
      <c r="J92" s="39">
        <f t="shared" si="12"/>
        <v>1032940.1</v>
      </c>
      <c r="K92" s="39">
        <f t="shared" si="12"/>
        <v>1032940.1</v>
      </c>
      <c r="L92" s="39">
        <f t="shared" si="12"/>
        <v>1032940.1</v>
      </c>
      <c r="M92" s="39">
        <f t="shared" si="12"/>
        <v>1032940.1</v>
      </c>
      <c r="N92" s="39">
        <f t="shared" si="12"/>
        <v>1032940.1</v>
      </c>
      <c r="O92" s="39">
        <f t="shared" si="12"/>
        <v>1032940.1</v>
      </c>
      <c r="P92" s="39">
        <f t="shared" si="12"/>
        <v>1032940.1</v>
      </c>
      <c r="Q92" s="39">
        <f t="shared" si="12"/>
        <v>1032940.1</v>
      </c>
      <c r="R92" s="39">
        <f t="shared" si="12"/>
        <v>1032940.1</v>
      </c>
    </row>
    <row r="93" spans="2:18" ht="5.0999999999999996" customHeight="1" x14ac:dyDescent="0.25"/>
    <row r="94" spans="2:18" x14ac:dyDescent="0.25">
      <c r="C94" s="1" t="s">
        <v>175</v>
      </c>
      <c r="E94" s="39">
        <f>E87</f>
        <v>15713.100000000024</v>
      </c>
      <c r="F94" s="39">
        <f>F87</f>
        <v>17227</v>
      </c>
      <c r="G94" s="39">
        <f t="shared" ref="G94:R94" si="13">G87</f>
        <v>0</v>
      </c>
      <c r="H94" s="39">
        <f t="shared" si="13"/>
        <v>0</v>
      </c>
      <c r="I94" s="39">
        <f t="shared" si="13"/>
        <v>0</v>
      </c>
      <c r="J94" s="39">
        <f t="shared" si="13"/>
        <v>0</v>
      </c>
      <c r="K94" s="39">
        <f t="shared" si="13"/>
        <v>0</v>
      </c>
      <c r="L94" s="39">
        <f t="shared" si="13"/>
        <v>0</v>
      </c>
      <c r="M94" s="39">
        <f t="shared" si="13"/>
        <v>0</v>
      </c>
      <c r="N94" s="39">
        <f t="shared" si="13"/>
        <v>0</v>
      </c>
      <c r="O94" s="39">
        <f t="shared" si="13"/>
        <v>0</v>
      </c>
      <c r="P94" s="39">
        <f t="shared" si="13"/>
        <v>0</v>
      </c>
      <c r="Q94" s="39">
        <f t="shared" si="13"/>
        <v>0</v>
      </c>
      <c r="R94" s="39">
        <f t="shared" si="13"/>
        <v>0</v>
      </c>
    </row>
    <row r="95" spans="2:18" ht="5.0999999999999996" customHeight="1" x14ac:dyDescent="0.25"/>
    <row r="96" spans="2:18" x14ac:dyDescent="0.25">
      <c r="C96" s="21" t="s">
        <v>178</v>
      </c>
      <c r="E96" s="48">
        <f>E92 + E94</f>
        <v>1015713.1</v>
      </c>
      <c r="F96" s="48">
        <f>F92 + F94</f>
        <v>1032940.1</v>
      </c>
      <c r="G96" s="48">
        <f t="shared" ref="G96:R96" si="14">G92 + G94</f>
        <v>1032940.1</v>
      </c>
      <c r="H96" s="48">
        <f t="shared" si="14"/>
        <v>1032940.1</v>
      </c>
      <c r="I96" s="48">
        <f t="shared" si="14"/>
        <v>1032940.1</v>
      </c>
      <c r="J96" s="48">
        <f t="shared" si="14"/>
        <v>1032940.1</v>
      </c>
      <c r="K96" s="48">
        <f t="shared" si="14"/>
        <v>1032940.1</v>
      </c>
      <c r="L96" s="48">
        <f t="shared" si="14"/>
        <v>1032940.1</v>
      </c>
      <c r="M96" s="48">
        <f t="shared" si="14"/>
        <v>1032940.1</v>
      </c>
      <c r="N96" s="48">
        <f t="shared" si="14"/>
        <v>1032940.1</v>
      </c>
      <c r="O96" s="48">
        <f t="shared" si="14"/>
        <v>1032940.1</v>
      </c>
      <c r="P96" s="48">
        <f t="shared" si="14"/>
        <v>1032940.1</v>
      </c>
      <c r="Q96" s="48">
        <f t="shared" si="14"/>
        <v>1032940.1</v>
      </c>
      <c r="R96" s="48">
        <f t="shared" si="14"/>
        <v>1032940.1</v>
      </c>
    </row>
    <row r="97" x14ac:dyDescent="0.25"/>
    <row r="98" x14ac:dyDescent="0.25"/>
  </sheetData>
  <hyperlinks>
    <hyperlink ref="R2" location="Index!A1" display="Home" xr:uid="{B881C4CD-6EF5-4652-8A7A-224FB0189A9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D6D9-1773-4644-A0A4-A2F60857B2DB}">
  <sheetPr codeName="Sheet7"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2D74-B4B5-4F7C-9B68-F3C9DC2665A6}">
  <sheetPr codeName="Sheet8">
    <tabColor theme="9" tint="0.79998168889431442"/>
  </sheetPr>
  <dimension ref="A1:V1001"/>
  <sheetViews>
    <sheetView showGridLines="0" zoomScaleNormal="100" workbookViewId="0">
      <selection activeCell="P16" sqref="P16"/>
    </sheetView>
  </sheetViews>
  <sheetFormatPr defaultColWidth="0" defaultRowHeight="13.5" zeroHeight="1" x14ac:dyDescent="0.25"/>
  <cols>
    <col min="1" max="2" width="1.7109375" style="1" customWidth="1"/>
    <col min="3" max="3" width="10.140625" style="1" bestFit="1" customWidth="1"/>
    <col min="4" max="4" width="10.28515625" style="1" bestFit="1" customWidth="1"/>
    <col min="5" max="5" width="39.5703125" style="1" bestFit="1" customWidth="1"/>
    <col min="6" max="6" width="10" style="1" bestFit="1" customWidth="1"/>
    <col min="7" max="7" width="22.140625" style="1" bestFit="1" customWidth="1"/>
    <col min="8" max="8" width="14.85546875" style="1" bestFit="1" customWidth="1"/>
    <col min="9" max="9" width="21.140625" style="1" bestFit="1" customWidth="1"/>
    <col min="10" max="10" width="15.140625" style="1" bestFit="1" customWidth="1"/>
    <col min="11" max="11" width="19.5703125" style="1" bestFit="1" customWidth="1"/>
    <col min="12" max="12" width="23.140625" style="1" bestFit="1" customWidth="1"/>
    <col min="13" max="14" width="23.140625" style="1" customWidth="1"/>
    <col min="15" max="15" width="9.140625" style="1" customWidth="1"/>
    <col min="16" max="16" width="29.7109375" style="1" bestFit="1" customWidth="1"/>
    <col min="17" max="18" width="20.7109375" style="1" customWidth="1"/>
    <col min="19" max="19" width="1.7109375" style="1" customWidth="1"/>
    <col min="20" max="22" width="0" style="1" hidden="1" customWidth="1"/>
    <col min="23" max="16384" width="9.140625" style="1" hidden="1"/>
  </cols>
  <sheetData>
    <row r="1" spans="1:19" x14ac:dyDescent="0.25">
      <c r="A1" s="3"/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1" x14ac:dyDescent="0.35">
      <c r="A2" s="3"/>
      <c r="B2" s="4" t="s">
        <v>217</v>
      </c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70" t="s">
        <v>211</v>
      </c>
      <c r="S2" s="2"/>
    </row>
    <row r="3" spans="1:19" ht="19.5" x14ac:dyDescent="0.3">
      <c r="A3" s="3"/>
      <c r="B3" s="5" t="s">
        <v>191</v>
      </c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3"/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/>
    <row r="6" spans="1:19" x14ac:dyDescent="0.25"/>
    <row r="7" spans="1:19" x14ac:dyDescent="0.25">
      <c r="C7" s="10" t="s">
        <v>8</v>
      </c>
      <c r="D7" s="15"/>
      <c r="E7" s="11"/>
      <c r="F7" s="18"/>
      <c r="G7" s="13" t="s">
        <v>9</v>
      </c>
      <c r="H7" s="14"/>
      <c r="I7" s="14"/>
      <c r="J7" s="14"/>
      <c r="K7" s="14"/>
      <c r="L7" s="14"/>
      <c r="M7" s="14"/>
      <c r="N7" s="17"/>
      <c r="P7" s="10" t="s">
        <v>59</v>
      </c>
      <c r="Q7" s="15"/>
      <c r="R7" s="55"/>
    </row>
    <row r="8" spans="1:19" ht="5.0999999999999996" customHeight="1" x14ac:dyDescent="0.25"/>
    <row r="9" spans="1:19" x14ac:dyDescent="0.25">
      <c r="C9" s="9" t="s">
        <v>1</v>
      </c>
      <c r="D9" s="9" t="s">
        <v>16</v>
      </c>
      <c r="E9" s="9" t="s">
        <v>2</v>
      </c>
      <c r="F9" s="20" t="s">
        <v>3</v>
      </c>
      <c r="G9" s="12" t="s">
        <v>10</v>
      </c>
      <c r="H9" s="12" t="s">
        <v>11</v>
      </c>
      <c r="I9" s="12" t="s">
        <v>4</v>
      </c>
      <c r="J9" s="12" t="s">
        <v>5</v>
      </c>
      <c r="K9" s="12" t="s">
        <v>6</v>
      </c>
      <c r="L9" s="12" t="s">
        <v>7</v>
      </c>
      <c r="M9" s="12" t="s">
        <v>60</v>
      </c>
      <c r="N9" s="12" t="s">
        <v>61</v>
      </c>
      <c r="P9" s="9" t="s">
        <v>2</v>
      </c>
      <c r="Q9" s="9" t="s">
        <v>4</v>
      </c>
      <c r="R9" s="9" t="s">
        <v>5</v>
      </c>
    </row>
    <row r="10" spans="1:19" x14ac:dyDescent="0.25">
      <c r="B10" s="58"/>
      <c r="C10" s="8">
        <v>46223</v>
      </c>
      <c r="D10" s="8" t="s">
        <v>17</v>
      </c>
      <c r="E10" s="7" t="s">
        <v>12</v>
      </c>
      <c r="F10" s="19">
        <v>-21433.899999999998</v>
      </c>
      <c r="G10" s="6">
        <f>WEEKNUM(C10, 21)</f>
        <v>30</v>
      </c>
      <c r="H10" s="6">
        <f>YEAR(C10)</f>
        <v>2026</v>
      </c>
      <c r="I10" s="6" t="str">
        <f t="shared" ref="I10:I73" si="0">_xlfn.XLOOKUP(E10, P:P, Q:Q, "")</f>
        <v>Payroll</v>
      </c>
      <c r="J10" s="6" t="str">
        <f t="shared" ref="J10:J73" si="1">_xlfn.XLOOKUP(E10, P:P, R:R, "")</f>
        <v>Salary</v>
      </c>
      <c r="K10" s="7" t="s">
        <v>188</v>
      </c>
      <c r="L10" s="7"/>
      <c r="M10" s="6" t="str">
        <f>IF( K10 &lt;&gt; "", K10, I10)</f>
        <v>Receipts</v>
      </c>
      <c r="N10" s="6" t="str">
        <f>IF( L10 &lt;&gt; "", L10, J10)</f>
        <v>Salary</v>
      </c>
      <c r="P10" s="7" t="s">
        <v>12</v>
      </c>
      <c r="Q10" s="7" t="s">
        <v>67</v>
      </c>
      <c r="R10" s="7" t="s">
        <v>141</v>
      </c>
    </row>
    <row r="11" spans="1:19" x14ac:dyDescent="0.25">
      <c r="B11" s="58"/>
      <c r="C11" s="8">
        <v>46224</v>
      </c>
      <c r="D11" s="8" t="s">
        <v>18</v>
      </c>
      <c r="E11" s="7" t="s">
        <v>49</v>
      </c>
      <c r="F11" s="19">
        <v>17201.7</v>
      </c>
      <c r="G11" s="6">
        <f t="shared" ref="G11:G74" si="2">WEEKNUM(C11, 21)</f>
        <v>30</v>
      </c>
      <c r="H11" s="6">
        <f t="shared" ref="H11:H74" si="3">YEAR(C11)</f>
        <v>2026</v>
      </c>
      <c r="I11" s="6" t="str">
        <f t="shared" si="0"/>
        <v>Receipts</v>
      </c>
      <c r="J11" s="6" t="str">
        <f t="shared" si="1"/>
        <v>Product revenue</v>
      </c>
      <c r="K11" s="7"/>
      <c r="L11" s="7"/>
      <c r="M11" s="6" t="str">
        <f t="shared" ref="M11:M74" si="4">IF( K11 &lt;&gt; "", K11, I11)</f>
        <v>Receipts</v>
      </c>
      <c r="N11" s="6" t="str">
        <f t="shared" ref="N11:N74" si="5">IF( L11 &lt;&gt; "", L11, J11)</f>
        <v>Product revenue</v>
      </c>
      <c r="P11" s="7" t="s">
        <v>49</v>
      </c>
      <c r="Q11" s="7" t="s">
        <v>188</v>
      </c>
      <c r="R11" s="7" t="s">
        <v>104</v>
      </c>
    </row>
    <row r="12" spans="1:19" x14ac:dyDescent="0.25">
      <c r="B12" s="58"/>
      <c r="C12" s="8">
        <v>46225</v>
      </c>
      <c r="D12" s="8" t="s">
        <v>18</v>
      </c>
      <c r="E12" s="7" t="s">
        <v>50</v>
      </c>
      <c r="F12" s="19">
        <v>15433.449999999999</v>
      </c>
      <c r="G12" s="6">
        <f t="shared" si="2"/>
        <v>30</v>
      </c>
      <c r="H12" s="6">
        <f t="shared" si="3"/>
        <v>2026</v>
      </c>
      <c r="I12" s="6" t="str">
        <f t="shared" si="0"/>
        <v>Receipts</v>
      </c>
      <c r="J12" s="6" t="str">
        <f t="shared" si="1"/>
        <v>Product revenue</v>
      </c>
      <c r="K12" s="7"/>
      <c r="L12" s="7"/>
      <c r="M12" s="6" t="str">
        <f t="shared" si="4"/>
        <v>Receipts</v>
      </c>
      <c r="N12" s="6" t="str">
        <f t="shared" si="5"/>
        <v>Product revenue</v>
      </c>
      <c r="P12" s="7" t="s">
        <v>50</v>
      </c>
      <c r="Q12" s="7" t="s">
        <v>188</v>
      </c>
      <c r="R12" s="7" t="s">
        <v>104</v>
      </c>
    </row>
    <row r="13" spans="1:19" x14ac:dyDescent="0.25">
      <c r="B13" s="58"/>
      <c r="C13" s="8">
        <v>46226</v>
      </c>
      <c r="D13" s="8" t="s">
        <v>18</v>
      </c>
      <c r="E13" s="7" t="s">
        <v>51</v>
      </c>
      <c r="F13" s="19">
        <v>13799.2</v>
      </c>
      <c r="G13" s="6">
        <f t="shared" si="2"/>
        <v>30</v>
      </c>
      <c r="H13" s="6">
        <f t="shared" si="3"/>
        <v>2026</v>
      </c>
      <c r="I13" s="6" t="str">
        <f t="shared" si="0"/>
        <v>Receipts</v>
      </c>
      <c r="J13" s="6" t="str">
        <f t="shared" si="1"/>
        <v>Product revenue</v>
      </c>
      <c r="K13" s="7"/>
      <c r="L13" s="7"/>
      <c r="M13" s="6" t="str">
        <f t="shared" si="4"/>
        <v>Receipts</v>
      </c>
      <c r="N13" s="6" t="str">
        <f t="shared" si="5"/>
        <v>Product revenue</v>
      </c>
      <c r="P13" s="7" t="s">
        <v>51</v>
      </c>
      <c r="Q13" s="7" t="s">
        <v>188</v>
      </c>
      <c r="R13" s="7" t="s">
        <v>104</v>
      </c>
    </row>
    <row r="14" spans="1:19" x14ac:dyDescent="0.25">
      <c r="B14" s="58"/>
      <c r="C14" s="8">
        <v>46227</v>
      </c>
      <c r="D14" s="8" t="s">
        <v>18</v>
      </c>
      <c r="E14" s="7" t="s">
        <v>52</v>
      </c>
      <c r="F14" s="19">
        <v>12289.5</v>
      </c>
      <c r="G14" s="6">
        <f t="shared" si="2"/>
        <v>30</v>
      </c>
      <c r="H14" s="6">
        <f t="shared" si="3"/>
        <v>2026</v>
      </c>
      <c r="I14" s="6" t="str">
        <f t="shared" si="0"/>
        <v>Receipts</v>
      </c>
      <c r="J14" s="6" t="str">
        <f t="shared" si="1"/>
        <v>Product revenue</v>
      </c>
      <c r="K14" s="7"/>
      <c r="L14" s="7"/>
      <c r="M14" s="6" t="str">
        <f t="shared" si="4"/>
        <v>Receipts</v>
      </c>
      <c r="N14" s="6" t="str">
        <f t="shared" si="5"/>
        <v>Product revenue</v>
      </c>
      <c r="P14" s="7" t="s">
        <v>52</v>
      </c>
      <c r="Q14" s="7" t="s">
        <v>188</v>
      </c>
      <c r="R14" s="7" t="s">
        <v>104</v>
      </c>
    </row>
    <row r="15" spans="1:19" x14ac:dyDescent="0.25">
      <c r="B15" s="58"/>
      <c r="C15" s="8">
        <v>46228</v>
      </c>
      <c r="D15" s="8" t="s">
        <v>18</v>
      </c>
      <c r="E15" s="7" t="s">
        <v>53</v>
      </c>
      <c r="F15" s="19">
        <v>10896.9</v>
      </c>
      <c r="G15" s="6">
        <f t="shared" si="2"/>
        <v>30</v>
      </c>
      <c r="H15" s="6">
        <f t="shared" si="3"/>
        <v>2026</v>
      </c>
      <c r="I15" s="6" t="str">
        <f t="shared" si="0"/>
        <v>Receipts</v>
      </c>
      <c r="J15" s="6" t="str">
        <f t="shared" si="1"/>
        <v>Services revenue</v>
      </c>
      <c r="K15" s="7"/>
      <c r="L15" s="7"/>
      <c r="M15" s="6" t="str">
        <f t="shared" si="4"/>
        <v>Receipts</v>
      </c>
      <c r="N15" s="6" t="str">
        <f t="shared" si="5"/>
        <v>Services revenue</v>
      </c>
      <c r="P15" s="7" t="s">
        <v>53</v>
      </c>
      <c r="Q15" s="7" t="s">
        <v>188</v>
      </c>
      <c r="R15" s="7" t="s">
        <v>105</v>
      </c>
    </row>
    <row r="16" spans="1:19" x14ac:dyDescent="0.25">
      <c r="B16" s="58"/>
      <c r="C16" s="8">
        <v>46229</v>
      </c>
      <c r="D16" s="8" t="s">
        <v>18</v>
      </c>
      <c r="E16" s="7" t="s">
        <v>54</v>
      </c>
      <c r="F16" s="19">
        <v>14048.599999999999</v>
      </c>
      <c r="G16" s="6">
        <f t="shared" si="2"/>
        <v>30</v>
      </c>
      <c r="H16" s="6">
        <f t="shared" si="3"/>
        <v>2026</v>
      </c>
      <c r="I16" s="6" t="str">
        <f t="shared" si="0"/>
        <v>Receipts</v>
      </c>
      <c r="J16" s="6" t="str">
        <f t="shared" si="1"/>
        <v>Product revenue</v>
      </c>
      <c r="K16" s="7"/>
      <c r="L16" s="7"/>
      <c r="M16" s="6" t="str">
        <f t="shared" si="4"/>
        <v>Receipts</v>
      </c>
      <c r="N16" s="6" t="str">
        <f t="shared" si="5"/>
        <v>Product revenue</v>
      </c>
      <c r="P16" s="7" t="s">
        <v>54</v>
      </c>
      <c r="Q16" s="7" t="s">
        <v>188</v>
      </c>
      <c r="R16" s="7" t="s">
        <v>104</v>
      </c>
    </row>
    <row r="17" spans="2:18" x14ac:dyDescent="0.25">
      <c r="B17" s="58"/>
      <c r="C17" s="8">
        <v>46223</v>
      </c>
      <c r="D17" s="8" t="s">
        <v>18</v>
      </c>
      <c r="E17" s="7" t="s">
        <v>55</v>
      </c>
      <c r="F17" s="19">
        <v>12644.1</v>
      </c>
      <c r="G17" s="6">
        <f t="shared" si="2"/>
        <v>30</v>
      </c>
      <c r="H17" s="6">
        <f t="shared" si="3"/>
        <v>2026</v>
      </c>
      <c r="I17" s="6" t="str">
        <f t="shared" si="0"/>
        <v>Receipts</v>
      </c>
      <c r="J17" s="6" t="str">
        <f t="shared" si="1"/>
        <v>Services revenue</v>
      </c>
      <c r="K17" s="7"/>
      <c r="L17" s="7"/>
      <c r="M17" s="6" t="str">
        <f t="shared" si="4"/>
        <v>Receipts</v>
      </c>
      <c r="N17" s="6" t="str">
        <f t="shared" si="5"/>
        <v>Services revenue</v>
      </c>
      <c r="P17" s="7" t="s">
        <v>55</v>
      </c>
      <c r="Q17" s="7" t="s">
        <v>188</v>
      </c>
      <c r="R17" s="7" t="s">
        <v>105</v>
      </c>
    </row>
    <row r="18" spans="2:18" x14ac:dyDescent="0.25">
      <c r="B18" s="58"/>
      <c r="C18" s="8">
        <v>46224</v>
      </c>
      <c r="D18" s="8" t="s">
        <v>18</v>
      </c>
      <c r="E18" s="7" t="s">
        <v>56</v>
      </c>
      <c r="F18" s="19">
        <v>11344.1</v>
      </c>
      <c r="G18" s="6">
        <f t="shared" si="2"/>
        <v>30</v>
      </c>
      <c r="H18" s="6">
        <f t="shared" si="3"/>
        <v>2026</v>
      </c>
      <c r="I18" s="6" t="str">
        <f t="shared" si="0"/>
        <v>Receipts</v>
      </c>
      <c r="J18" s="6" t="str">
        <f t="shared" si="1"/>
        <v>Product revenue</v>
      </c>
      <c r="K18" s="7"/>
      <c r="L18" s="7"/>
      <c r="M18" s="6" t="str">
        <f t="shared" si="4"/>
        <v>Receipts</v>
      </c>
      <c r="N18" s="6" t="str">
        <f t="shared" si="5"/>
        <v>Product revenue</v>
      </c>
      <c r="P18" s="7" t="s">
        <v>56</v>
      </c>
      <c r="Q18" s="7" t="s">
        <v>188</v>
      </c>
      <c r="R18" s="7" t="s">
        <v>104</v>
      </c>
    </row>
    <row r="19" spans="2:18" x14ac:dyDescent="0.25">
      <c r="B19" s="58"/>
      <c r="C19" s="8">
        <v>46225</v>
      </c>
      <c r="D19" s="8" t="s">
        <v>18</v>
      </c>
      <c r="E19" s="7" t="s">
        <v>57</v>
      </c>
      <c r="F19" s="19">
        <v>10143.200000000001</v>
      </c>
      <c r="G19" s="6">
        <f t="shared" si="2"/>
        <v>30</v>
      </c>
      <c r="H19" s="6">
        <f t="shared" si="3"/>
        <v>2026</v>
      </c>
      <c r="I19" s="6" t="str">
        <f t="shared" si="0"/>
        <v>Receipts</v>
      </c>
      <c r="J19" s="6" t="str">
        <f t="shared" si="1"/>
        <v>Product revenue</v>
      </c>
      <c r="K19" s="7"/>
      <c r="L19" s="7"/>
      <c r="M19" s="6" t="str">
        <f t="shared" si="4"/>
        <v>Receipts</v>
      </c>
      <c r="N19" s="6" t="str">
        <f t="shared" si="5"/>
        <v>Product revenue</v>
      </c>
      <c r="P19" s="7" t="s">
        <v>57</v>
      </c>
      <c r="Q19" s="7" t="s">
        <v>188</v>
      </c>
      <c r="R19" s="7" t="s">
        <v>104</v>
      </c>
    </row>
    <row r="20" spans="2:18" x14ac:dyDescent="0.25">
      <c r="B20" s="58"/>
      <c r="C20" s="8">
        <v>46226</v>
      </c>
      <c r="D20" s="8" t="s">
        <v>18</v>
      </c>
      <c r="E20" s="7" t="s">
        <v>58</v>
      </c>
      <c r="F20" s="19">
        <v>9034.5</v>
      </c>
      <c r="G20" s="6">
        <f t="shared" si="2"/>
        <v>30</v>
      </c>
      <c r="H20" s="6">
        <f t="shared" si="3"/>
        <v>2026</v>
      </c>
      <c r="I20" s="6" t="str">
        <f t="shared" si="0"/>
        <v>Receipts</v>
      </c>
      <c r="J20" s="6" t="str">
        <f t="shared" si="1"/>
        <v>Services revenue</v>
      </c>
      <c r="K20" s="7"/>
      <c r="L20" s="7"/>
      <c r="M20" s="6" t="str">
        <f t="shared" si="4"/>
        <v>Receipts</v>
      </c>
      <c r="N20" s="6" t="str">
        <f t="shared" si="5"/>
        <v>Services revenue</v>
      </c>
      <c r="P20" s="7" t="s">
        <v>58</v>
      </c>
      <c r="Q20" s="7" t="s">
        <v>188</v>
      </c>
      <c r="R20" s="7" t="s">
        <v>105</v>
      </c>
    </row>
    <row r="21" spans="2:18" x14ac:dyDescent="0.25">
      <c r="B21" s="58"/>
      <c r="C21" s="8">
        <v>46227</v>
      </c>
      <c r="D21" s="8" t="s">
        <v>17</v>
      </c>
      <c r="E21" s="7" t="s">
        <v>13</v>
      </c>
      <c r="F21" s="19">
        <v>-16512.3</v>
      </c>
      <c r="G21" s="6">
        <f t="shared" si="2"/>
        <v>30</v>
      </c>
      <c r="H21" s="6">
        <f t="shared" si="3"/>
        <v>2026</v>
      </c>
      <c r="I21" s="6" t="str">
        <f t="shared" si="0"/>
        <v>Non_operating</v>
      </c>
      <c r="J21" s="6" t="str">
        <f t="shared" si="1"/>
        <v>VAT</v>
      </c>
      <c r="K21" s="7"/>
      <c r="L21" s="7"/>
      <c r="M21" s="6" t="str">
        <f t="shared" si="4"/>
        <v>Non_operating</v>
      </c>
      <c r="N21" s="6" t="str">
        <f t="shared" si="5"/>
        <v>VAT</v>
      </c>
      <c r="P21" s="7" t="s">
        <v>13</v>
      </c>
      <c r="Q21" s="7" t="s">
        <v>190</v>
      </c>
      <c r="R21" s="7" t="s">
        <v>79</v>
      </c>
    </row>
    <row r="22" spans="2:18" x14ac:dyDescent="0.25">
      <c r="B22" s="58"/>
      <c r="C22" s="8">
        <v>46228</v>
      </c>
      <c r="D22" s="8" t="s">
        <v>17</v>
      </c>
      <c r="E22" s="7" t="s">
        <v>14</v>
      </c>
      <c r="F22" s="19">
        <v>-2250.5499999999997</v>
      </c>
      <c r="G22" s="6">
        <f t="shared" si="2"/>
        <v>30</v>
      </c>
      <c r="H22" s="6">
        <f t="shared" si="3"/>
        <v>2026</v>
      </c>
      <c r="I22" s="6" t="str">
        <f t="shared" si="0"/>
        <v>Payroll</v>
      </c>
      <c r="J22" s="6" t="str">
        <f t="shared" si="1"/>
        <v>Payroll tax</v>
      </c>
      <c r="K22" s="7"/>
      <c r="L22" s="7"/>
      <c r="M22" s="6" t="str">
        <f t="shared" si="4"/>
        <v>Payroll</v>
      </c>
      <c r="N22" s="6" t="str">
        <f t="shared" si="5"/>
        <v>Payroll tax</v>
      </c>
      <c r="P22" s="7" t="s">
        <v>14</v>
      </c>
      <c r="Q22" s="7" t="s">
        <v>67</v>
      </c>
      <c r="R22" s="7" t="s">
        <v>143</v>
      </c>
    </row>
    <row r="23" spans="2:18" x14ac:dyDescent="0.25">
      <c r="B23" s="58"/>
      <c r="C23" s="8">
        <v>46229</v>
      </c>
      <c r="D23" s="8" t="s">
        <v>17</v>
      </c>
      <c r="E23" s="7" t="s">
        <v>15</v>
      </c>
      <c r="F23" s="19">
        <v>-1670.4</v>
      </c>
      <c r="G23" s="6">
        <f t="shared" si="2"/>
        <v>30</v>
      </c>
      <c r="H23" s="6">
        <f t="shared" si="3"/>
        <v>2026</v>
      </c>
      <c r="I23" s="6" t="str">
        <f t="shared" si="0"/>
        <v>Payroll</v>
      </c>
      <c r="J23" s="6" t="str">
        <f t="shared" si="1"/>
        <v>Social</v>
      </c>
      <c r="K23" s="7"/>
      <c r="L23" s="7"/>
      <c r="M23" s="6" t="str">
        <f t="shared" si="4"/>
        <v>Payroll</v>
      </c>
      <c r="N23" s="6" t="str">
        <f t="shared" si="5"/>
        <v>Social</v>
      </c>
      <c r="P23" s="7" t="s">
        <v>15</v>
      </c>
      <c r="Q23" s="7" t="s">
        <v>67</v>
      </c>
      <c r="R23" s="7" t="s">
        <v>142</v>
      </c>
    </row>
    <row r="24" spans="2:18" x14ac:dyDescent="0.25">
      <c r="B24" s="58"/>
      <c r="C24" s="8">
        <v>46223</v>
      </c>
      <c r="D24" s="8" t="s">
        <v>17</v>
      </c>
      <c r="E24" s="7" t="s">
        <v>29</v>
      </c>
      <c r="F24" s="19">
        <v>-9084.7999999999993</v>
      </c>
      <c r="G24" s="6">
        <f t="shared" si="2"/>
        <v>30</v>
      </c>
      <c r="H24" s="6">
        <f t="shared" si="3"/>
        <v>2026</v>
      </c>
      <c r="I24" s="6" t="str">
        <f t="shared" si="0"/>
        <v>COGS</v>
      </c>
      <c r="J24" s="6" t="str">
        <f t="shared" si="1"/>
        <v>Material purchases</v>
      </c>
      <c r="K24" s="7"/>
      <c r="L24" s="7"/>
      <c r="M24" s="6" t="str">
        <f t="shared" si="4"/>
        <v>COGS</v>
      </c>
      <c r="N24" s="6" t="str">
        <f t="shared" si="5"/>
        <v>Material purchases</v>
      </c>
      <c r="P24" s="7" t="s">
        <v>29</v>
      </c>
      <c r="Q24" s="7" t="s">
        <v>132</v>
      </c>
      <c r="R24" s="7" t="s">
        <v>133</v>
      </c>
    </row>
    <row r="25" spans="2:18" x14ac:dyDescent="0.25">
      <c r="B25" s="58"/>
      <c r="C25" s="8">
        <v>46224</v>
      </c>
      <c r="D25" s="8" t="s">
        <v>17</v>
      </c>
      <c r="E25" s="7" t="s">
        <v>30</v>
      </c>
      <c r="F25" s="19">
        <v>-8123.2000000000007</v>
      </c>
      <c r="G25" s="6">
        <f t="shared" si="2"/>
        <v>30</v>
      </c>
      <c r="H25" s="6">
        <f t="shared" si="3"/>
        <v>2026</v>
      </c>
      <c r="I25" s="6" t="str">
        <f t="shared" si="0"/>
        <v>COGS</v>
      </c>
      <c r="J25" s="6" t="str">
        <f t="shared" si="1"/>
        <v>Material purchases</v>
      </c>
      <c r="K25" s="7"/>
      <c r="L25" s="7"/>
      <c r="M25" s="6" t="str">
        <f t="shared" si="4"/>
        <v>COGS</v>
      </c>
      <c r="N25" s="6" t="str">
        <f t="shared" si="5"/>
        <v>Material purchases</v>
      </c>
      <c r="P25" s="7" t="s">
        <v>30</v>
      </c>
      <c r="Q25" s="7" t="s">
        <v>132</v>
      </c>
      <c r="R25" s="7" t="s">
        <v>133</v>
      </c>
    </row>
    <row r="26" spans="2:18" x14ac:dyDescent="0.25">
      <c r="B26" s="58"/>
      <c r="C26" s="8">
        <v>46225</v>
      </c>
      <c r="D26" s="8" t="s">
        <v>17</v>
      </c>
      <c r="E26" s="7" t="s">
        <v>31</v>
      </c>
      <c r="F26" s="19">
        <v>-7234.5</v>
      </c>
      <c r="G26" s="6">
        <f t="shared" si="2"/>
        <v>30</v>
      </c>
      <c r="H26" s="6">
        <f t="shared" si="3"/>
        <v>2026</v>
      </c>
      <c r="I26" s="6" t="str">
        <f t="shared" si="0"/>
        <v>COGS</v>
      </c>
      <c r="J26" s="6" t="str">
        <f t="shared" si="1"/>
        <v>Material purchases</v>
      </c>
      <c r="K26" s="7"/>
      <c r="L26" s="7"/>
      <c r="M26" s="6" t="str">
        <f t="shared" si="4"/>
        <v>COGS</v>
      </c>
      <c r="N26" s="6" t="str">
        <f t="shared" si="5"/>
        <v>Material purchases</v>
      </c>
      <c r="P26" s="7" t="s">
        <v>31</v>
      </c>
      <c r="Q26" s="7" t="s">
        <v>132</v>
      </c>
      <c r="R26" s="7" t="s">
        <v>133</v>
      </c>
    </row>
    <row r="27" spans="2:18" x14ac:dyDescent="0.25">
      <c r="B27" s="58"/>
      <c r="C27" s="8">
        <v>46226</v>
      </c>
      <c r="D27" s="8" t="s">
        <v>17</v>
      </c>
      <c r="E27" s="7" t="s">
        <v>32</v>
      </c>
      <c r="F27" s="19">
        <v>-6414.7999999999993</v>
      </c>
      <c r="G27" s="6">
        <f t="shared" si="2"/>
        <v>30</v>
      </c>
      <c r="H27" s="6">
        <f t="shared" si="3"/>
        <v>2026</v>
      </c>
      <c r="I27" s="6" t="str">
        <f t="shared" si="0"/>
        <v>COGS</v>
      </c>
      <c r="J27" s="6" t="str">
        <f t="shared" si="1"/>
        <v>Material purchases</v>
      </c>
      <c r="K27" s="7"/>
      <c r="L27" s="7"/>
      <c r="M27" s="6" t="str">
        <f t="shared" si="4"/>
        <v>COGS</v>
      </c>
      <c r="N27" s="6" t="str">
        <f t="shared" si="5"/>
        <v>Material purchases</v>
      </c>
      <c r="P27" s="7" t="s">
        <v>32</v>
      </c>
      <c r="Q27" s="7" t="s">
        <v>132</v>
      </c>
      <c r="R27" s="7" t="s">
        <v>133</v>
      </c>
    </row>
    <row r="28" spans="2:18" x14ac:dyDescent="0.25">
      <c r="B28" s="58"/>
      <c r="C28" s="8">
        <v>46227</v>
      </c>
      <c r="D28" s="8" t="s">
        <v>17</v>
      </c>
      <c r="E28" s="7" t="s">
        <v>33</v>
      </c>
      <c r="F28" s="19">
        <v>-8270.6999999999989</v>
      </c>
      <c r="G28" s="6">
        <f t="shared" si="2"/>
        <v>30</v>
      </c>
      <c r="H28" s="6">
        <f t="shared" si="3"/>
        <v>2026</v>
      </c>
      <c r="I28" s="6" t="str">
        <f t="shared" si="0"/>
        <v>COGS</v>
      </c>
      <c r="J28" s="6" t="str">
        <f t="shared" si="1"/>
        <v>Material purchases</v>
      </c>
      <c r="K28" s="7"/>
      <c r="L28" s="7"/>
      <c r="M28" s="6" t="str">
        <f t="shared" si="4"/>
        <v>COGS</v>
      </c>
      <c r="N28" s="6" t="str">
        <f t="shared" si="5"/>
        <v>Material purchases</v>
      </c>
      <c r="P28" s="7" t="s">
        <v>33</v>
      </c>
      <c r="Q28" s="7" t="s">
        <v>132</v>
      </c>
      <c r="R28" s="7" t="s">
        <v>133</v>
      </c>
    </row>
    <row r="29" spans="2:18" x14ac:dyDescent="0.25">
      <c r="B29" s="58"/>
      <c r="C29" s="8">
        <v>46228</v>
      </c>
      <c r="D29" s="8" t="s">
        <v>17</v>
      </c>
      <c r="E29" s="7" t="s">
        <v>34</v>
      </c>
      <c r="F29" s="19">
        <v>-7443.9000000000005</v>
      </c>
      <c r="G29" s="6">
        <f t="shared" si="2"/>
        <v>30</v>
      </c>
      <c r="H29" s="6">
        <f t="shared" si="3"/>
        <v>2026</v>
      </c>
      <c r="I29" s="6" t="str">
        <f t="shared" si="0"/>
        <v>COGS</v>
      </c>
      <c r="J29" s="6" t="str">
        <f t="shared" si="1"/>
        <v>Material purchases</v>
      </c>
      <c r="K29" s="7"/>
      <c r="L29" s="7"/>
      <c r="M29" s="6" t="str">
        <f t="shared" si="4"/>
        <v>COGS</v>
      </c>
      <c r="N29" s="6" t="str">
        <f t="shared" si="5"/>
        <v>Material purchases</v>
      </c>
      <c r="P29" s="7" t="s">
        <v>34</v>
      </c>
      <c r="Q29" s="7" t="s">
        <v>132</v>
      </c>
      <c r="R29" s="7" t="s">
        <v>133</v>
      </c>
    </row>
    <row r="30" spans="2:18" x14ac:dyDescent="0.25">
      <c r="B30" s="58"/>
      <c r="C30" s="8">
        <v>46229</v>
      </c>
      <c r="D30" s="8" t="s">
        <v>17</v>
      </c>
      <c r="E30" s="7" t="s">
        <v>35</v>
      </c>
      <c r="F30" s="19">
        <v>-6678.45</v>
      </c>
      <c r="G30" s="6">
        <f t="shared" si="2"/>
        <v>30</v>
      </c>
      <c r="H30" s="6">
        <f t="shared" si="3"/>
        <v>2026</v>
      </c>
      <c r="I30" s="6" t="str">
        <f t="shared" si="0"/>
        <v>Other_operating_expenses</v>
      </c>
      <c r="J30" s="6" t="str">
        <f t="shared" si="1"/>
        <v>Insurance</v>
      </c>
      <c r="K30" s="7"/>
      <c r="L30" s="7"/>
      <c r="M30" s="6" t="str">
        <f t="shared" si="4"/>
        <v>Other_operating_expenses</v>
      </c>
      <c r="N30" s="6" t="str">
        <f t="shared" si="5"/>
        <v>Insurance</v>
      </c>
      <c r="P30" s="7" t="s">
        <v>35</v>
      </c>
      <c r="Q30" s="7" t="s">
        <v>189</v>
      </c>
      <c r="R30" s="7" t="s">
        <v>73</v>
      </c>
    </row>
    <row r="31" spans="2:18" x14ac:dyDescent="0.25">
      <c r="B31" s="58"/>
      <c r="C31" s="8">
        <v>46223</v>
      </c>
      <c r="D31" s="8" t="s">
        <v>17</v>
      </c>
      <c r="E31" s="7" t="s">
        <v>36</v>
      </c>
      <c r="F31" s="19">
        <v>-5971.2000000000007</v>
      </c>
      <c r="G31" s="6">
        <f t="shared" si="2"/>
        <v>30</v>
      </c>
      <c r="H31" s="6">
        <f t="shared" si="3"/>
        <v>2026</v>
      </c>
      <c r="I31" s="6" t="str">
        <f t="shared" si="0"/>
        <v>Other_operating_expenses</v>
      </c>
      <c r="J31" s="6" t="str">
        <f t="shared" si="1"/>
        <v>IT &amp; software</v>
      </c>
      <c r="K31" s="7"/>
      <c r="L31" s="7"/>
      <c r="M31" s="6" t="str">
        <f t="shared" si="4"/>
        <v>Other_operating_expenses</v>
      </c>
      <c r="N31" s="6" t="str">
        <f t="shared" si="5"/>
        <v>IT &amp; software</v>
      </c>
      <c r="P31" s="7" t="s">
        <v>36</v>
      </c>
      <c r="Q31" s="7" t="s">
        <v>189</v>
      </c>
      <c r="R31" s="7" t="s">
        <v>70</v>
      </c>
    </row>
    <row r="32" spans="2:18" x14ac:dyDescent="0.25">
      <c r="B32" s="58"/>
      <c r="C32" s="8">
        <v>46224</v>
      </c>
      <c r="D32" s="8" t="s">
        <v>17</v>
      </c>
      <c r="E32" s="7" t="s">
        <v>37</v>
      </c>
      <c r="F32" s="19">
        <v>-5318.25</v>
      </c>
      <c r="G32" s="6">
        <f t="shared" si="2"/>
        <v>30</v>
      </c>
      <c r="H32" s="6">
        <f t="shared" si="3"/>
        <v>2026</v>
      </c>
      <c r="I32" s="6" t="str">
        <f t="shared" si="0"/>
        <v>Other_operating_expenses</v>
      </c>
      <c r="J32" s="6" t="str">
        <f t="shared" si="1"/>
        <v>Marketing</v>
      </c>
      <c r="K32" s="7"/>
      <c r="L32" s="7"/>
      <c r="M32" s="6" t="str">
        <f t="shared" si="4"/>
        <v>Other_operating_expenses</v>
      </c>
      <c r="N32" s="6" t="str">
        <f t="shared" si="5"/>
        <v>Marketing</v>
      </c>
      <c r="P32" s="7" t="s">
        <v>37</v>
      </c>
      <c r="Q32" s="7" t="s">
        <v>189</v>
      </c>
      <c r="R32" s="7" t="s">
        <v>71</v>
      </c>
    </row>
    <row r="33" spans="2:18" x14ac:dyDescent="0.25">
      <c r="B33" s="58"/>
      <c r="C33" s="8">
        <v>46225</v>
      </c>
      <c r="D33" s="8" t="s">
        <v>17</v>
      </c>
      <c r="E33" s="7" t="s">
        <v>38</v>
      </c>
      <c r="F33" s="19">
        <v>-4715.2</v>
      </c>
      <c r="G33" s="6">
        <f t="shared" si="2"/>
        <v>30</v>
      </c>
      <c r="H33" s="6">
        <f t="shared" si="3"/>
        <v>2026</v>
      </c>
      <c r="I33" s="6" t="str">
        <f t="shared" si="0"/>
        <v>Other_operating_expenses</v>
      </c>
      <c r="J33" s="6" t="str">
        <f t="shared" si="1"/>
        <v>Marketing</v>
      </c>
      <c r="K33" s="7"/>
      <c r="L33" s="7"/>
      <c r="M33" s="6" t="str">
        <f t="shared" si="4"/>
        <v>Other_operating_expenses</v>
      </c>
      <c r="N33" s="6" t="str">
        <f t="shared" si="5"/>
        <v>Marketing</v>
      </c>
      <c r="P33" s="7" t="s">
        <v>38</v>
      </c>
      <c r="Q33" s="7" t="s">
        <v>189</v>
      </c>
      <c r="R33" s="7" t="s">
        <v>71</v>
      </c>
    </row>
    <row r="34" spans="2:18" x14ac:dyDescent="0.25">
      <c r="C34" s="8">
        <v>46230</v>
      </c>
      <c r="D34" s="8" t="s">
        <v>17</v>
      </c>
      <c r="E34" s="7" t="s">
        <v>12</v>
      </c>
      <c r="F34" s="19">
        <v>-22562</v>
      </c>
      <c r="G34" s="6">
        <f t="shared" si="2"/>
        <v>31</v>
      </c>
      <c r="H34" s="6">
        <f t="shared" si="3"/>
        <v>2026</v>
      </c>
      <c r="I34" s="6" t="str">
        <f t="shared" si="0"/>
        <v>Payroll</v>
      </c>
      <c r="J34" s="6" t="str">
        <f t="shared" si="1"/>
        <v>Salary</v>
      </c>
      <c r="K34" s="7"/>
      <c r="L34" s="7"/>
      <c r="M34" s="6" t="str">
        <f t="shared" si="4"/>
        <v>Payroll</v>
      </c>
      <c r="N34" s="6" t="str">
        <f t="shared" si="5"/>
        <v>Salary</v>
      </c>
      <c r="P34" s="7"/>
      <c r="Q34" s="7"/>
      <c r="R34" s="7"/>
    </row>
    <row r="35" spans="2:18" x14ac:dyDescent="0.25">
      <c r="C35" s="8">
        <v>46231</v>
      </c>
      <c r="D35" s="8" t="s">
        <v>18</v>
      </c>
      <c r="E35" s="7" t="s">
        <v>49</v>
      </c>
      <c r="F35" s="19">
        <v>19113</v>
      </c>
      <c r="G35" s="6">
        <f t="shared" si="2"/>
        <v>31</v>
      </c>
      <c r="H35" s="6">
        <f t="shared" si="3"/>
        <v>2026</v>
      </c>
      <c r="I35" s="6" t="str">
        <f t="shared" si="0"/>
        <v>Receipts</v>
      </c>
      <c r="J35" s="6" t="str">
        <f t="shared" si="1"/>
        <v>Product revenue</v>
      </c>
      <c r="K35" s="7"/>
      <c r="L35" s="7"/>
      <c r="M35" s="6" t="str">
        <f t="shared" si="4"/>
        <v>Receipts</v>
      </c>
      <c r="N35" s="6" t="str">
        <f t="shared" si="5"/>
        <v>Product revenue</v>
      </c>
      <c r="P35" s="7"/>
      <c r="Q35" s="7"/>
      <c r="R35" s="7"/>
    </row>
    <row r="36" spans="2:18" x14ac:dyDescent="0.25">
      <c r="C36" s="8">
        <v>46232</v>
      </c>
      <c r="D36" s="8" t="s">
        <v>18</v>
      </c>
      <c r="E36" s="7" t="s">
        <v>50</v>
      </c>
      <c r="F36" s="19">
        <v>18157</v>
      </c>
      <c r="G36" s="6">
        <f t="shared" si="2"/>
        <v>31</v>
      </c>
      <c r="H36" s="6">
        <f t="shared" si="3"/>
        <v>2026</v>
      </c>
      <c r="I36" s="6" t="str">
        <f t="shared" si="0"/>
        <v>Receipts</v>
      </c>
      <c r="J36" s="6" t="str">
        <f t="shared" si="1"/>
        <v>Product revenue</v>
      </c>
      <c r="K36" s="7"/>
      <c r="L36" s="7"/>
      <c r="M36" s="6" t="str">
        <f t="shared" si="4"/>
        <v>Receipts</v>
      </c>
      <c r="N36" s="6" t="str">
        <f t="shared" si="5"/>
        <v>Product revenue</v>
      </c>
      <c r="P36" s="7"/>
      <c r="Q36" s="7"/>
      <c r="R36" s="7"/>
    </row>
    <row r="37" spans="2:18" x14ac:dyDescent="0.25">
      <c r="C37" s="8">
        <v>46233</v>
      </c>
      <c r="D37" s="8" t="s">
        <v>18</v>
      </c>
      <c r="E37" s="7" t="s">
        <v>51</v>
      </c>
      <c r="F37" s="19">
        <v>17249</v>
      </c>
      <c r="G37" s="6">
        <f t="shared" si="2"/>
        <v>31</v>
      </c>
      <c r="H37" s="6">
        <f t="shared" si="3"/>
        <v>2026</v>
      </c>
      <c r="I37" s="6" t="str">
        <f t="shared" si="0"/>
        <v>Receipts</v>
      </c>
      <c r="J37" s="6" t="str">
        <f t="shared" si="1"/>
        <v>Product revenue</v>
      </c>
      <c r="K37" s="7"/>
      <c r="L37" s="7"/>
      <c r="M37" s="6" t="str">
        <f t="shared" si="4"/>
        <v>Receipts</v>
      </c>
      <c r="N37" s="6" t="str">
        <f t="shared" si="5"/>
        <v>Product revenue</v>
      </c>
      <c r="P37" s="7"/>
      <c r="Q37" s="7"/>
      <c r="R37" s="7"/>
    </row>
    <row r="38" spans="2:18" x14ac:dyDescent="0.25">
      <c r="C38" s="8">
        <v>46234</v>
      </c>
      <c r="D38" s="8" t="s">
        <v>18</v>
      </c>
      <c r="E38" s="7" t="s">
        <v>52</v>
      </c>
      <c r="F38" s="19">
        <v>16386</v>
      </c>
      <c r="G38" s="6">
        <f t="shared" si="2"/>
        <v>31</v>
      </c>
      <c r="H38" s="6">
        <f t="shared" si="3"/>
        <v>2026</v>
      </c>
      <c r="I38" s="6" t="str">
        <f t="shared" si="0"/>
        <v>Receipts</v>
      </c>
      <c r="J38" s="6" t="str">
        <f t="shared" si="1"/>
        <v>Product revenue</v>
      </c>
      <c r="K38" s="7"/>
      <c r="L38" s="7"/>
      <c r="M38" s="6" t="str">
        <f t="shared" si="4"/>
        <v>Receipts</v>
      </c>
      <c r="N38" s="6" t="str">
        <f t="shared" si="5"/>
        <v>Product revenue</v>
      </c>
      <c r="P38" s="7"/>
      <c r="Q38" s="7"/>
      <c r="R38" s="7"/>
    </row>
    <row r="39" spans="2:18" x14ac:dyDescent="0.25">
      <c r="C39" s="8">
        <v>46235</v>
      </c>
      <c r="D39" s="8" t="s">
        <v>18</v>
      </c>
      <c r="E39" s="7" t="s">
        <v>53</v>
      </c>
      <c r="F39" s="19">
        <v>15567</v>
      </c>
      <c r="G39" s="6">
        <f t="shared" si="2"/>
        <v>31</v>
      </c>
      <c r="H39" s="6">
        <f t="shared" si="3"/>
        <v>2026</v>
      </c>
      <c r="I39" s="6" t="str">
        <f t="shared" si="0"/>
        <v>Receipts</v>
      </c>
      <c r="J39" s="6" t="str">
        <f t="shared" si="1"/>
        <v>Services revenue</v>
      </c>
      <c r="K39" s="7"/>
      <c r="L39" s="7"/>
      <c r="M39" s="6" t="str">
        <f t="shared" si="4"/>
        <v>Receipts</v>
      </c>
      <c r="N39" s="6" t="str">
        <f t="shared" si="5"/>
        <v>Services revenue</v>
      </c>
      <c r="P39" s="7"/>
      <c r="Q39" s="7"/>
      <c r="R39" s="7"/>
    </row>
    <row r="40" spans="2:18" x14ac:dyDescent="0.25">
      <c r="C40" s="8">
        <v>46236</v>
      </c>
      <c r="D40" s="8" t="s">
        <v>18</v>
      </c>
      <c r="E40" s="7" t="s">
        <v>54</v>
      </c>
      <c r="F40" s="19">
        <v>14788</v>
      </c>
      <c r="G40" s="6">
        <f t="shared" si="2"/>
        <v>31</v>
      </c>
      <c r="H40" s="6">
        <f t="shared" si="3"/>
        <v>2026</v>
      </c>
      <c r="I40" s="6" t="str">
        <f t="shared" si="0"/>
        <v>Receipts</v>
      </c>
      <c r="J40" s="6" t="str">
        <f t="shared" si="1"/>
        <v>Product revenue</v>
      </c>
      <c r="K40" s="7"/>
      <c r="L40" s="7"/>
      <c r="M40" s="6" t="str">
        <f t="shared" si="4"/>
        <v>Receipts</v>
      </c>
      <c r="N40" s="6" t="str">
        <f t="shared" si="5"/>
        <v>Product revenue</v>
      </c>
      <c r="P40" s="7"/>
      <c r="Q40" s="7"/>
      <c r="R40" s="7"/>
    </row>
    <row r="41" spans="2:18" x14ac:dyDescent="0.25">
      <c r="C41" s="8">
        <v>46230</v>
      </c>
      <c r="D41" s="8" t="s">
        <v>18</v>
      </c>
      <c r="E41" s="7" t="s">
        <v>55</v>
      </c>
      <c r="F41" s="19">
        <v>14049</v>
      </c>
      <c r="G41" s="6">
        <f t="shared" si="2"/>
        <v>31</v>
      </c>
      <c r="H41" s="6">
        <f t="shared" si="3"/>
        <v>2026</v>
      </c>
      <c r="I41" s="6" t="str">
        <f t="shared" si="0"/>
        <v>Receipts</v>
      </c>
      <c r="J41" s="6" t="str">
        <f t="shared" si="1"/>
        <v>Services revenue</v>
      </c>
      <c r="K41" s="7"/>
      <c r="L41" s="7"/>
      <c r="M41" s="6" t="str">
        <f t="shared" si="4"/>
        <v>Receipts</v>
      </c>
      <c r="N41" s="6" t="str">
        <f t="shared" si="5"/>
        <v>Services revenue</v>
      </c>
      <c r="P41" s="7"/>
      <c r="Q41" s="7"/>
      <c r="R41" s="7"/>
    </row>
    <row r="42" spans="2:18" x14ac:dyDescent="0.25">
      <c r="C42" s="8">
        <v>46234</v>
      </c>
      <c r="D42" s="8" t="s">
        <v>18</v>
      </c>
      <c r="E42" s="7" t="s">
        <v>56</v>
      </c>
      <c r="F42" s="19">
        <v>13346</v>
      </c>
      <c r="G42" s="6">
        <f t="shared" si="2"/>
        <v>31</v>
      </c>
      <c r="H42" s="6">
        <f t="shared" si="3"/>
        <v>2026</v>
      </c>
      <c r="I42" s="6" t="str">
        <f t="shared" si="0"/>
        <v>Receipts</v>
      </c>
      <c r="J42" s="6" t="str">
        <f t="shared" si="1"/>
        <v>Product revenue</v>
      </c>
      <c r="K42" s="7"/>
      <c r="L42" s="7"/>
      <c r="M42" s="6" t="str">
        <f t="shared" si="4"/>
        <v>Receipts</v>
      </c>
      <c r="N42" s="6" t="str">
        <f t="shared" si="5"/>
        <v>Product revenue</v>
      </c>
      <c r="P42" s="7"/>
      <c r="Q42" s="7"/>
      <c r="R42" s="7"/>
    </row>
    <row r="43" spans="2:18" x14ac:dyDescent="0.25">
      <c r="C43" s="8">
        <v>46235</v>
      </c>
      <c r="D43" s="8" t="s">
        <v>18</v>
      </c>
      <c r="E43" s="7" t="s">
        <v>57</v>
      </c>
      <c r="F43" s="19">
        <v>12679</v>
      </c>
      <c r="G43" s="6">
        <f t="shared" si="2"/>
        <v>31</v>
      </c>
      <c r="H43" s="6">
        <f t="shared" si="3"/>
        <v>2026</v>
      </c>
      <c r="I43" s="6" t="str">
        <f t="shared" si="0"/>
        <v>Receipts</v>
      </c>
      <c r="J43" s="6" t="str">
        <f t="shared" si="1"/>
        <v>Product revenue</v>
      </c>
      <c r="K43" s="7"/>
      <c r="L43" s="7"/>
      <c r="M43" s="6" t="str">
        <f t="shared" si="4"/>
        <v>Receipts</v>
      </c>
      <c r="N43" s="6" t="str">
        <f t="shared" si="5"/>
        <v>Product revenue</v>
      </c>
      <c r="P43" s="7"/>
      <c r="Q43" s="7"/>
      <c r="R43" s="7"/>
    </row>
    <row r="44" spans="2:18" x14ac:dyDescent="0.25">
      <c r="C44" s="8">
        <v>46236</v>
      </c>
      <c r="D44" s="8" t="s">
        <v>18</v>
      </c>
      <c r="E44" s="7" t="s">
        <v>58</v>
      </c>
      <c r="F44" s="19">
        <v>12046</v>
      </c>
      <c r="G44" s="6">
        <f t="shared" si="2"/>
        <v>31</v>
      </c>
      <c r="H44" s="6">
        <f t="shared" si="3"/>
        <v>2026</v>
      </c>
      <c r="I44" s="6" t="str">
        <f t="shared" si="0"/>
        <v>Receipts</v>
      </c>
      <c r="J44" s="6" t="str">
        <f t="shared" si="1"/>
        <v>Services revenue</v>
      </c>
      <c r="K44" s="7"/>
      <c r="L44" s="7"/>
      <c r="M44" s="6" t="str">
        <f t="shared" si="4"/>
        <v>Receipts</v>
      </c>
      <c r="N44" s="6" t="str">
        <f t="shared" si="5"/>
        <v>Services revenue</v>
      </c>
      <c r="P44" s="7"/>
      <c r="Q44" s="7"/>
      <c r="R44" s="7"/>
    </row>
    <row r="45" spans="2:18" x14ac:dyDescent="0.25">
      <c r="C45" s="8">
        <v>46232</v>
      </c>
      <c r="D45" s="8" t="s">
        <v>17</v>
      </c>
      <c r="E45" s="7" t="s">
        <v>13</v>
      </c>
      <c r="F45" s="19">
        <v>-23589</v>
      </c>
      <c r="G45" s="6">
        <f t="shared" si="2"/>
        <v>31</v>
      </c>
      <c r="H45" s="6">
        <f t="shared" si="3"/>
        <v>2026</v>
      </c>
      <c r="I45" s="6" t="str">
        <f t="shared" si="0"/>
        <v>Non_operating</v>
      </c>
      <c r="J45" s="6" t="str">
        <f t="shared" si="1"/>
        <v>VAT</v>
      </c>
      <c r="K45" s="7"/>
      <c r="L45" s="7"/>
      <c r="M45" s="6" t="str">
        <f t="shared" si="4"/>
        <v>Non_operating</v>
      </c>
      <c r="N45" s="6" t="str">
        <f t="shared" si="5"/>
        <v>VAT</v>
      </c>
      <c r="P45" s="7"/>
      <c r="Q45" s="7"/>
      <c r="R45" s="7"/>
    </row>
    <row r="46" spans="2:18" x14ac:dyDescent="0.25">
      <c r="C46" s="8">
        <v>46233</v>
      </c>
      <c r="D46" s="8" t="s">
        <v>17</v>
      </c>
      <c r="E46" s="7" t="s">
        <v>14</v>
      </c>
      <c r="F46" s="19">
        <v>-2369</v>
      </c>
      <c r="G46" s="6">
        <f t="shared" si="2"/>
        <v>31</v>
      </c>
      <c r="H46" s="6">
        <f t="shared" si="3"/>
        <v>2026</v>
      </c>
      <c r="I46" s="6" t="str">
        <f t="shared" si="0"/>
        <v>Payroll</v>
      </c>
      <c r="J46" s="6" t="str">
        <f t="shared" si="1"/>
        <v>Payroll tax</v>
      </c>
      <c r="K46" s="7"/>
      <c r="L46" s="7"/>
      <c r="M46" s="6" t="str">
        <f t="shared" si="4"/>
        <v>Payroll</v>
      </c>
      <c r="N46" s="6" t="str">
        <f t="shared" si="5"/>
        <v>Payroll tax</v>
      </c>
      <c r="P46" s="7"/>
      <c r="Q46" s="7"/>
      <c r="R46" s="7"/>
    </row>
    <row r="47" spans="2:18" x14ac:dyDescent="0.25">
      <c r="C47" s="8">
        <v>46234</v>
      </c>
      <c r="D47" s="8" t="s">
        <v>17</v>
      </c>
      <c r="E47" s="7" t="s">
        <v>15</v>
      </c>
      <c r="F47" s="19">
        <f>-1856</f>
        <v>-1856</v>
      </c>
      <c r="G47" s="6">
        <f t="shared" si="2"/>
        <v>31</v>
      </c>
      <c r="H47" s="6">
        <f t="shared" si="3"/>
        <v>2026</v>
      </c>
      <c r="I47" s="6" t="str">
        <f t="shared" si="0"/>
        <v>Payroll</v>
      </c>
      <c r="J47" s="6" t="str">
        <f t="shared" si="1"/>
        <v>Social</v>
      </c>
      <c r="K47" s="7"/>
      <c r="L47" s="7"/>
      <c r="M47" s="6" t="str">
        <f t="shared" si="4"/>
        <v>Payroll</v>
      </c>
      <c r="N47" s="6" t="str">
        <f t="shared" si="5"/>
        <v>Social</v>
      </c>
      <c r="P47" s="7"/>
      <c r="Q47" s="7"/>
      <c r="R47" s="7"/>
    </row>
    <row r="48" spans="2:18" x14ac:dyDescent="0.25">
      <c r="C48" s="8">
        <v>46236</v>
      </c>
      <c r="D48" s="8" t="s">
        <v>17</v>
      </c>
      <c r="E48" s="7" t="s">
        <v>29</v>
      </c>
      <c r="F48" s="19">
        <v>-10688</v>
      </c>
      <c r="G48" s="6">
        <f t="shared" si="2"/>
        <v>31</v>
      </c>
      <c r="H48" s="6">
        <f t="shared" si="3"/>
        <v>2026</v>
      </c>
      <c r="I48" s="6" t="str">
        <f t="shared" si="0"/>
        <v>COGS</v>
      </c>
      <c r="J48" s="6" t="str">
        <f t="shared" si="1"/>
        <v>Material purchases</v>
      </c>
      <c r="K48" s="7"/>
      <c r="L48" s="7"/>
      <c r="M48" s="6" t="str">
        <f t="shared" si="4"/>
        <v>COGS</v>
      </c>
      <c r="N48" s="6" t="str">
        <f t="shared" si="5"/>
        <v>Material purchases</v>
      </c>
      <c r="P48" s="7"/>
      <c r="Q48" s="7"/>
      <c r="R48" s="7"/>
    </row>
    <row r="49" spans="3:18" x14ac:dyDescent="0.25">
      <c r="C49" s="8">
        <v>46230</v>
      </c>
      <c r="D49" s="8" t="s">
        <v>17</v>
      </c>
      <c r="E49" s="7" t="s">
        <v>30</v>
      </c>
      <c r="F49" s="19">
        <v>-10154</v>
      </c>
      <c r="G49" s="6">
        <f t="shared" si="2"/>
        <v>31</v>
      </c>
      <c r="H49" s="6">
        <f t="shared" si="3"/>
        <v>2026</v>
      </c>
      <c r="I49" s="6" t="str">
        <f t="shared" si="0"/>
        <v>COGS</v>
      </c>
      <c r="J49" s="6" t="str">
        <f t="shared" si="1"/>
        <v>Material purchases</v>
      </c>
      <c r="K49" s="7"/>
      <c r="L49" s="7"/>
      <c r="M49" s="6" t="str">
        <f t="shared" si="4"/>
        <v>COGS</v>
      </c>
      <c r="N49" s="6" t="str">
        <f t="shared" si="5"/>
        <v>Material purchases</v>
      </c>
      <c r="P49" s="7"/>
      <c r="Q49" s="7"/>
      <c r="R49" s="7"/>
    </row>
    <row r="50" spans="3:18" x14ac:dyDescent="0.25">
      <c r="C50" s="8">
        <v>46231</v>
      </c>
      <c r="D50" s="8" t="s">
        <v>17</v>
      </c>
      <c r="E50" s="7" t="s">
        <v>31</v>
      </c>
      <c r="F50" s="19">
        <v>-9646</v>
      </c>
      <c r="G50" s="6">
        <f t="shared" si="2"/>
        <v>31</v>
      </c>
      <c r="H50" s="6">
        <f t="shared" si="3"/>
        <v>2026</v>
      </c>
      <c r="I50" s="6" t="str">
        <f t="shared" si="0"/>
        <v>COGS</v>
      </c>
      <c r="J50" s="6" t="str">
        <f t="shared" si="1"/>
        <v>Material purchases</v>
      </c>
      <c r="K50" s="7"/>
      <c r="L50" s="7"/>
      <c r="M50" s="6" t="str">
        <f t="shared" si="4"/>
        <v>COGS</v>
      </c>
      <c r="N50" s="6" t="str">
        <f t="shared" si="5"/>
        <v>Material purchases</v>
      </c>
      <c r="P50" s="7"/>
      <c r="Q50" s="7"/>
      <c r="R50" s="7"/>
    </row>
    <row r="51" spans="3:18" x14ac:dyDescent="0.25">
      <c r="C51" s="8">
        <v>46232</v>
      </c>
      <c r="D51" s="8" t="s">
        <v>17</v>
      </c>
      <c r="E51" s="7" t="s">
        <v>32</v>
      </c>
      <c r="F51" s="19">
        <v>-9164</v>
      </c>
      <c r="G51" s="6">
        <f t="shared" si="2"/>
        <v>31</v>
      </c>
      <c r="H51" s="6">
        <f t="shared" si="3"/>
        <v>2026</v>
      </c>
      <c r="I51" s="6" t="str">
        <f t="shared" si="0"/>
        <v>COGS</v>
      </c>
      <c r="J51" s="6" t="str">
        <f t="shared" si="1"/>
        <v>Material purchases</v>
      </c>
      <c r="K51" s="7"/>
      <c r="L51" s="7"/>
      <c r="M51" s="6" t="str">
        <f t="shared" si="4"/>
        <v>COGS</v>
      </c>
      <c r="N51" s="6" t="str">
        <f t="shared" si="5"/>
        <v>Material purchases</v>
      </c>
      <c r="P51" s="7"/>
      <c r="Q51" s="7"/>
      <c r="R51" s="7"/>
    </row>
    <row r="52" spans="3:18" x14ac:dyDescent="0.25">
      <c r="C52" s="8">
        <v>46233</v>
      </c>
      <c r="D52" s="8" t="s">
        <v>17</v>
      </c>
      <c r="E52" s="7" t="s">
        <v>33</v>
      </c>
      <c r="F52" s="19">
        <v>-8706</v>
      </c>
      <c r="G52" s="6">
        <f t="shared" si="2"/>
        <v>31</v>
      </c>
      <c r="H52" s="6">
        <f t="shared" si="3"/>
        <v>2026</v>
      </c>
      <c r="I52" s="6" t="str">
        <f t="shared" si="0"/>
        <v>COGS</v>
      </c>
      <c r="J52" s="6" t="str">
        <f t="shared" si="1"/>
        <v>Material purchases</v>
      </c>
      <c r="K52" s="7"/>
      <c r="L52" s="7"/>
      <c r="M52" s="6" t="str">
        <f t="shared" si="4"/>
        <v>COGS</v>
      </c>
      <c r="N52" s="6" t="str">
        <f t="shared" si="5"/>
        <v>Material purchases</v>
      </c>
      <c r="P52" s="7"/>
      <c r="Q52" s="7"/>
      <c r="R52" s="7"/>
    </row>
    <row r="53" spans="3:18" x14ac:dyDescent="0.25">
      <c r="C53" s="8">
        <v>46234</v>
      </c>
      <c r="D53" s="8" t="s">
        <v>17</v>
      </c>
      <c r="E53" s="7" t="s">
        <v>34</v>
      </c>
      <c r="F53" s="19">
        <v>-8271</v>
      </c>
      <c r="G53" s="6">
        <f t="shared" si="2"/>
        <v>31</v>
      </c>
      <c r="H53" s="6">
        <f t="shared" si="3"/>
        <v>2026</v>
      </c>
      <c r="I53" s="6" t="str">
        <f t="shared" si="0"/>
        <v>COGS</v>
      </c>
      <c r="J53" s="6" t="str">
        <f t="shared" si="1"/>
        <v>Material purchases</v>
      </c>
      <c r="K53" s="7"/>
      <c r="L53" s="7"/>
      <c r="M53" s="6" t="str">
        <f t="shared" si="4"/>
        <v>COGS</v>
      </c>
      <c r="N53" s="6" t="str">
        <f t="shared" si="5"/>
        <v>Material purchases</v>
      </c>
      <c r="P53" s="7"/>
      <c r="Q53" s="7"/>
      <c r="R53" s="7"/>
    </row>
    <row r="54" spans="3:18" x14ac:dyDescent="0.25">
      <c r="C54" s="8">
        <v>46235</v>
      </c>
      <c r="D54" s="8" t="s">
        <v>17</v>
      </c>
      <c r="E54" s="7" t="s">
        <v>35</v>
      </c>
      <c r="F54" s="19">
        <v>-7857</v>
      </c>
      <c r="G54" s="6">
        <f t="shared" si="2"/>
        <v>31</v>
      </c>
      <c r="H54" s="6">
        <f t="shared" si="3"/>
        <v>2026</v>
      </c>
      <c r="I54" s="6" t="str">
        <f t="shared" si="0"/>
        <v>Other_operating_expenses</v>
      </c>
      <c r="J54" s="6" t="str">
        <f t="shared" si="1"/>
        <v>Insurance</v>
      </c>
      <c r="K54" s="7"/>
      <c r="L54" s="7"/>
      <c r="M54" s="6" t="str">
        <f t="shared" si="4"/>
        <v>Other_operating_expenses</v>
      </c>
      <c r="N54" s="6" t="str">
        <f t="shared" si="5"/>
        <v>Insurance</v>
      </c>
      <c r="P54" s="7"/>
      <c r="Q54" s="7"/>
      <c r="R54" s="7"/>
    </row>
    <row r="55" spans="3:18" x14ac:dyDescent="0.25">
      <c r="C55" s="8">
        <v>46236</v>
      </c>
      <c r="D55" s="8" t="s">
        <v>17</v>
      </c>
      <c r="E55" s="7" t="s">
        <v>36</v>
      </c>
      <c r="F55" s="19">
        <v>-7464</v>
      </c>
      <c r="G55" s="6">
        <f t="shared" si="2"/>
        <v>31</v>
      </c>
      <c r="H55" s="6">
        <f t="shared" si="3"/>
        <v>2026</v>
      </c>
      <c r="I55" s="6" t="str">
        <f t="shared" si="0"/>
        <v>Other_operating_expenses</v>
      </c>
      <c r="J55" s="6" t="str">
        <f t="shared" si="1"/>
        <v>IT &amp; software</v>
      </c>
      <c r="K55" s="7"/>
      <c r="L55" s="7"/>
      <c r="M55" s="6" t="str">
        <f t="shared" si="4"/>
        <v>Other_operating_expenses</v>
      </c>
      <c r="N55" s="6" t="str">
        <f t="shared" si="5"/>
        <v>IT &amp; software</v>
      </c>
      <c r="P55" s="7"/>
      <c r="Q55" s="7"/>
      <c r="R55" s="7"/>
    </row>
    <row r="56" spans="3:18" x14ac:dyDescent="0.25">
      <c r="C56" s="8">
        <v>46230</v>
      </c>
      <c r="D56" s="8" t="s">
        <v>17</v>
      </c>
      <c r="E56" s="7" t="s">
        <v>37</v>
      </c>
      <c r="F56" s="19">
        <v>-7091</v>
      </c>
      <c r="G56" s="6">
        <f t="shared" si="2"/>
        <v>31</v>
      </c>
      <c r="H56" s="6">
        <f t="shared" si="3"/>
        <v>2026</v>
      </c>
      <c r="I56" s="6" t="str">
        <f t="shared" si="0"/>
        <v>Other_operating_expenses</v>
      </c>
      <c r="J56" s="6" t="str">
        <f t="shared" si="1"/>
        <v>Marketing</v>
      </c>
      <c r="K56" s="7"/>
      <c r="L56" s="7"/>
      <c r="M56" s="6" t="str">
        <f t="shared" si="4"/>
        <v>Other_operating_expenses</v>
      </c>
      <c r="N56" s="6" t="str">
        <f t="shared" si="5"/>
        <v>Marketing</v>
      </c>
      <c r="P56" s="7"/>
      <c r="Q56" s="7"/>
      <c r="R56" s="7"/>
    </row>
    <row r="57" spans="3:18" x14ac:dyDescent="0.25">
      <c r="C57" s="8">
        <v>46231</v>
      </c>
      <c r="D57" s="8" t="s">
        <v>17</v>
      </c>
      <c r="E57" s="7" t="s">
        <v>38</v>
      </c>
      <c r="F57" s="19">
        <v>-6736</v>
      </c>
      <c r="G57" s="6">
        <f t="shared" si="2"/>
        <v>31</v>
      </c>
      <c r="H57" s="6">
        <f t="shared" si="3"/>
        <v>2026</v>
      </c>
      <c r="I57" s="6" t="str">
        <f t="shared" si="0"/>
        <v>Other_operating_expenses</v>
      </c>
      <c r="J57" s="6" t="str">
        <f t="shared" si="1"/>
        <v>Marketing</v>
      </c>
      <c r="K57" s="7"/>
      <c r="L57" s="7"/>
      <c r="M57" s="6" t="str">
        <f t="shared" si="4"/>
        <v>Other_operating_expenses</v>
      </c>
      <c r="N57" s="6" t="str">
        <f t="shared" si="5"/>
        <v>Marketing</v>
      </c>
      <c r="P57" s="7"/>
      <c r="Q57" s="7"/>
      <c r="R57" s="7"/>
    </row>
    <row r="58" spans="3:18" x14ac:dyDescent="0.25">
      <c r="C58" s="8"/>
      <c r="D58" s="8"/>
      <c r="E58" s="7"/>
      <c r="F58" s="19"/>
      <c r="G58" s="6">
        <f t="shared" si="2"/>
        <v>52</v>
      </c>
      <c r="H58" s="6">
        <f t="shared" si="3"/>
        <v>1900</v>
      </c>
      <c r="I58" s="6">
        <f t="shared" si="0"/>
        <v>0</v>
      </c>
      <c r="J58" s="6">
        <f t="shared" si="1"/>
        <v>0</v>
      </c>
      <c r="K58" s="7"/>
      <c r="L58" s="7"/>
      <c r="M58" s="6">
        <f t="shared" si="4"/>
        <v>0</v>
      </c>
      <c r="N58" s="6">
        <f t="shared" si="5"/>
        <v>0</v>
      </c>
      <c r="P58" s="7"/>
      <c r="Q58" s="7"/>
      <c r="R58" s="7"/>
    </row>
    <row r="59" spans="3:18" x14ac:dyDescent="0.25">
      <c r="C59" s="8"/>
      <c r="D59" s="8"/>
      <c r="E59" s="7"/>
      <c r="F59" s="19"/>
      <c r="G59" s="6">
        <f t="shared" si="2"/>
        <v>52</v>
      </c>
      <c r="H59" s="6">
        <f t="shared" si="3"/>
        <v>1900</v>
      </c>
      <c r="I59" s="6">
        <f t="shared" si="0"/>
        <v>0</v>
      </c>
      <c r="J59" s="6">
        <f t="shared" si="1"/>
        <v>0</v>
      </c>
      <c r="K59" s="7"/>
      <c r="L59" s="7"/>
      <c r="M59" s="6">
        <f t="shared" si="4"/>
        <v>0</v>
      </c>
      <c r="N59" s="6">
        <f t="shared" si="5"/>
        <v>0</v>
      </c>
      <c r="P59" s="7"/>
      <c r="Q59" s="7"/>
      <c r="R59" s="7"/>
    </row>
    <row r="60" spans="3:18" x14ac:dyDescent="0.25">
      <c r="C60" s="8"/>
      <c r="D60" s="8"/>
      <c r="E60" s="7"/>
      <c r="F60" s="19"/>
      <c r="G60" s="6">
        <f t="shared" si="2"/>
        <v>52</v>
      </c>
      <c r="H60" s="6">
        <f t="shared" si="3"/>
        <v>1900</v>
      </c>
      <c r="I60" s="6">
        <f t="shared" si="0"/>
        <v>0</v>
      </c>
      <c r="J60" s="6">
        <f t="shared" si="1"/>
        <v>0</v>
      </c>
      <c r="K60" s="7"/>
      <c r="L60" s="7"/>
      <c r="M60" s="6">
        <f t="shared" si="4"/>
        <v>0</v>
      </c>
      <c r="N60" s="6">
        <f t="shared" si="5"/>
        <v>0</v>
      </c>
      <c r="P60" s="7"/>
      <c r="Q60" s="7"/>
      <c r="R60" s="7"/>
    </row>
    <row r="61" spans="3:18" x14ac:dyDescent="0.25">
      <c r="C61" s="8"/>
      <c r="D61" s="8"/>
      <c r="E61" s="7"/>
      <c r="F61" s="19"/>
      <c r="G61" s="6">
        <f t="shared" si="2"/>
        <v>52</v>
      </c>
      <c r="H61" s="6">
        <f t="shared" si="3"/>
        <v>1900</v>
      </c>
      <c r="I61" s="6">
        <f t="shared" si="0"/>
        <v>0</v>
      </c>
      <c r="J61" s="6">
        <f t="shared" si="1"/>
        <v>0</v>
      </c>
      <c r="K61" s="7"/>
      <c r="L61" s="7"/>
      <c r="M61" s="6">
        <f t="shared" si="4"/>
        <v>0</v>
      </c>
      <c r="N61" s="6">
        <f t="shared" si="5"/>
        <v>0</v>
      </c>
      <c r="P61" s="7"/>
      <c r="Q61" s="7"/>
      <c r="R61" s="7"/>
    </row>
    <row r="62" spans="3:18" x14ac:dyDescent="0.25">
      <c r="C62" s="8"/>
      <c r="D62" s="8"/>
      <c r="E62" s="7"/>
      <c r="F62" s="19"/>
      <c r="G62" s="6">
        <f t="shared" si="2"/>
        <v>52</v>
      </c>
      <c r="H62" s="6">
        <f t="shared" si="3"/>
        <v>1900</v>
      </c>
      <c r="I62" s="6">
        <f t="shared" si="0"/>
        <v>0</v>
      </c>
      <c r="J62" s="6">
        <f t="shared" si="1"/>
        <v>0</v>
      </c>
      <c r="K62" s="7"/>
      <c r="L62" s="7"/>
      <c r="M62" s="6">
        <f t="shared" si="4"/>
        <v>0</v>
      </c>
      <c r="N62" s="6">
        <f t="shared" si="5"/>
        <v>0</v>
      </c>
      <c r="P62" s="7"/>
      <c r="Q62" s="7"/>
      <c r="R62" s="7"/>
    </row>
    <row r="63" spans="3:18" x14ac:dyDescent="0.25">
      <c r="C63" s="8"/>
      <c r="D63" s="8"/>
      <c r="E63" s="7"/>
      <c r="F63" s="19"/>
      <c r="G63" s="6">
        <f t="shared" si="2"/>
        <v>52</v>
      </c>
      <c r="H63" s="6">
        <f t="shared" si="3"/>
        <v>1900</v>
      </c>
      <c r="I63" s="6">
        <f t="shared" si="0"/>
        <v>0</v>
      </c>
      <c r="J63" s="6">
        <f t="shared" si="1"/>
        <v>0</v>
      </c>
      <c r="K63" s="7"/>
      <c r="L63" s="7"/>
      <c r="M63" s="6">
        <f t="shared" si="4"/>
        <v>0</v>
      </c>
      <c r="N63" s="6">
        <f t="shared" si="5"/>
        <v>0</v>
      </c>
      <c r="P63" s="7"/>
      <c r="Q63" s="7"/>
      <c r="R63" s="7"/>
    </row>
    <row r="64" spans="3:18" x14ac:dyDescent="0.25">
      <c r="C64" s="8"/>
      <c r="D64" s="8"/>
      <c r="E64" s="7"/>
      <c r="F64" s="19"/>
      <c r="G64" s="6">
        <f t="shared" si="2"/>
        <v>52</v>
      </c>
      <c r="H64" s="6">
        <f t="shared" si="3"/>
        <v>1900</v>
      </c>
      <c r="I64" s="6">
        <f t="shared" si="0"/>
        <v>0</v>
      </c>
      <c r="J64" s="6">
        <f t="shared" si="1"/>
        <v>0</v>
      </c>
      <c r="K64" s="7"/>
      <c r="L64" s="7"/>
      <c r="M64" s="6">
        <f t="shared" si="4"/>
        <v>0</v>
      </c>
      <c r="N64" s="6">
        <f t="shared" si="5"/>
        <v>0</v>
      </c>
      <c r="P64" s="7"/>
      <c r="Q64" s="7"/>
      <c r="R64" s="7"/>
    </row>
    <row r="65" spans="3:18" x14ac:dyDescent="0.25">
      <c r="C65" s="8"/>
      <c r="D65" s="8"/>
      <c r="E65" s="7"/>
      <c r="F65" s="19"/>
      <c r="G65" s="6">
        <f t="shared" si="2"/>
        <v>52</v>
      </c>
      <c r="H65" s="6">
        <f t="shared" si="3"/>
        <v>1900</v>
      </c>
      <c r="I65" s="6">
        <f t="shared" si="0"/>
        <v>0</v>
      </c>
      <c r="J65" s="6">
        <f t="shared" si="1"/>
        <v>0</v>
      </c>
      <c r="K65" s="7"/>
      <c r="L65" s="7"/>
      <c r="M65" s="6">
        <f t="shared" si="4"/>
        <v>0</v>
      </c>
      <c r="N65" s="6">
        <f t="shared" si="5"/>
        <v>0</v>
      </c>
      <c r="P65" s="7"/>
      <c r="Q65" s="7"/>
      <c r="R65" s="7"/>
    </row>
    <row r="66" spans="3:18" x14ac:dyDescent="0.25">
      <c r="C66" s="8"/>
      <c r="D66" s="8"/>
      <c r="E66" s="7"/>
      <c r="F66" s="19"/>
      <c r="G66" s="6">
        <f t="shared" si="2"/>
        <v>52</v>
      </c>
      <c r="H66" s="6">
        <f t="shared" si="3"/>
        <v>1900</v>
      </c>
      <c r="I66" s="6">
        <f t="shared" si="0"/>
        <v>0</v>
      </c>
      <c r="J66" s="6">
        <f t="shared" si="1"/>
        <v>0</v>
      </c>
      <c r="K66" s="7"/>
      <c r="L66" s="7"/>
      <c r="M66" s="6">
        <f t="shared" si="4"/>
        <v>0</v>
      </c>
      <c r="N66" s="6">
        <f t="shared" si="5"/>
        <v>0</v>
      </c>
      <c r="P66" s="7"/>
      <c r="Q66" s="7"/>
      <c r="R66" s="7"/>
    </row>
    <row r="67" spans="3:18" x14ac:dyDescent="0.25">
      <c r="C67" s="8"/>
      <c r="D67" s="8"/>
      <c r="E67" s="7"/>
      <c r="F67" s="19"/>
      <c r="G67" s="6">
        <f t="shared" si="2"/>
        <v>52</v>
      </c>
      <c r="H67" s="6">
        <f t="shared" si="3"/>
        <v>1900</v>
      </c>
      <c r="I67" s="6">
        <f t="shared" si="0"/>
        <v>0</v>
      </c>
      <c r="J67" s="6">
        <f t="shared" si="1"/>
        <v>0</v>
      </c>
      <c r="K67" s="7"/>
      <c r="L67" s="7"/>
      <c r="M67" s="6">
        <f t="shared" si="4"/>
        <v>0</v>
      </c>
      <c r="N67" s="6">
        <f t="shared" si="5"/>
        <v>0</v>
      </c>
      <c r="P67" s="7"/>
      <c r="Q67" s="7"/>
      <c r="R67" s="7"/>
    </row>
    <row r="68" spans="3:18" x14ac:dyDescent="0.25">
      <c r="C68" s="8"/>
      <c r="D68" s="8"/>
      <c r="E68" s="7"/>
      <c r="F68" s="19"/>
      <c r="G68" s="6">
        <f t="shared" si="2"/>
        <v>52</v>
      </c>
      <c r="H68" s="6">
        <f t="shared" si="3"/>
        <v>1900</v>
      </c>
      <c r="I68" s="6">
        <f t="shared" si="0"/>
        <v>0</v>
      </c>
      <c r="J68" s="6">
        <f t="shared" si="1"/>
        <v>0</v>
      </c>
      <c r="K68" s="7"/>
      <c r="L68" s="7"/>
      <c r="M68" s="6">
        <f t="shared" si="4"/>
        <v>0</v>
      </c>
      <c r="N68" s="6">
        <f t="shared" si="5"/>
        <v>0</v>
      </c>
      <c r="P68" s="7"/>
      <c r="Q68" s="7"/>
      <c r="R68" s="7"/>
    </row>
    <row r="69" spans="3:18" x14ac:dyDescent="0.25">
      <c r="C69" s="8"/>
      <c r="D69" s="8"/>
      <c r="E69" s="7"/>
      <c r="F69" s="19"/>
      <c r="G69" s="6">
        <f t="shared" si="2"/>
        <v>52</v>
      </c>
      <c r="H69" s="6">
        <f t="shared" si="3"/>
        <v>1900</v>
      </c>
      <c r="I69" s="6">
        <f t="shared" si="0"/>
        <v>0</v>
      </c>
      <c r="J69" s="6">
        <f t="shared" si="1"/>
        <v>0</v>
      </c>
      <c r="K69" s="7"/>
      <c r="L69" s="7"/>
      <c r="M69" s="6">
        <f t="shared" si="4"/>
        <v>0</v>
      </c>
      <c r="N69" s="6">
        <f t="shared" si="5"/>
        <v>0</v>
      </c>
      <c r="P69" s="7"/>
      <c r="Q69" s="7"/>
      <c r="R69" s="7"/>
    </row>
    <row r="70" spans="3:18" x14ac:dyDescent="0.25">
      <c r="C70" s="8"/>
      <c r="D70" s="8"/>
      <c r="E70" s="7"/>
      <c r="F70" s="19"/>
      <c r="G70" s="6">
        <f t="shared" si="2"/>
        <v>52</v>
      </c>
      <c r="H70" s="6">
        <f t="shared" si="3"/>
        <v>1900</v>
      </c>
      <c r="I70" s="6">
        <f t="shared" si="0"/>
        <v>0</v>
      </c>
      <c r="J70" s="6">
        <f t="shared" si="1"/>
        <v>0</v>
      </c>
      <c r="K70" s="7"/>
      <c r="L70" s="7"/>
      <c r="M70" s="6">
        <f t="shared" si="4"/>
        <v>0</v>
      </c>
      <c r="N70" s="6">
        <f t="shared" si="5"/>
        <v>0</v>
      </c>
      <c r="P70" s="7"/>
      <c r="Q70" s="7"/>
      <c r="R70" s="7"/>
    </row>
    <row r="71" spans="3:18" x14ac:dyDescent="0.25">
      <c r="C71" s="8"/>
      <c r="D71" s="8"/>
      <c r="E71" s="7"/>
      <c r="F71" s="19"/>
      <c r="G71" s="6">
        <f t="shared" si="2"/>
        <v>52</v>
      </c>
      <c r="H71" s="6">
        <f t="shared" si="3"/>
        <v>1900</v>
      </c>
      <c r="I71" s="6">
        <f t="shared" si="0"/>
        <v>0</v>
      </c>
      <c r="J71" s="6">
        <f t="shared" si="1"/>
        <v>0</v>
      </c>
      <c r="K71" s="7"/>
      <c r="L71" s="7"/>
      <c r="M71" s="6">
        <f t="shared" si="4"/>
        <v>0</v>
      </c>
      <c r="N71" s="6">
        <f t="shared" si="5"/>
        <v>0</v>
      </c>
      <c r="P71" s="7"/>
      <c r="Q71" s="7"/>
      <c r="R71" s="7"/>
    </row>
    <row r="72" spans="3:18" x14ac:dyDescent="0.25">
      <c r="C72" s="8"/>
      <c r="D72" s="8"/>
      <c r="E72" s="7"/>
      <c r="F72" s="19"/>
      <c r="G72" s="6">
        <f t="shared" si="2"/>
        <v>52</v>
      </c>
      <c r="H72" s="6">
        <f t="shared" si="3"/>
        <v>1900</v>
      </c>
      <c r="I72" s="6">
        <f t="shared" si="0"/>
        <v>0</v>
      </c>
      <c r="J72" s="6">
        <f t="shared" si="1"/>
        <v>0</v>
      </c>
      <c r="K72" s="7"/>
      <c r="L72" s="7"/>
      <c r="M72" s="6">
        <f t="shared" si="4"/>
        <v>0</v>
      </c>
      <c r="N72" s="6">
        <f t="shared" si="5"/>
        <v>0</v>
      </c>
      <c r="P72" s="7"/>
      <c r="Q72" s="7"/>
      <c r="R72" s="7"/>
    </row>
    <row r="73" spans="3:18" x14ac:dyDescent="0.25">
      <c r="C73" s="8"/>
      <c r="D73" s="8"/>
      <c r="E73" s="7"/>
      <c r="F73" s="19"/>
      <c r="G73" s="6">
        <f t="shared" si="2"/>
        <v>52</v>
      </c>
      <c r="H73" s="6">
        <f t="shared" si="3"/>
        <v>1900</v>
      </c>
      <c r="I73" s="6">
        <f t="shared" si="0"/>
        <v>0</v>
      </c>
      <c r="J73" s="6">
        <f t="shared" si="1"/>
        <v>0</v>
      </c>
      <c r="K73" s="7"/>
      <c r="L73" s="7"/>
      <c r="M73" s="6">
        <f t="shared" si="4"/>
        <v>0</v>
      </c>
      <c r="N73" s="6">
        <f t="shared" si="5"/>
        <v>0</v>
      </c>
      <c r="P73" s="7"/>
      <c r="Q73" s="7"/>
      <c r="R73" s="7"/>
    </row>
    <row r="74" spans="3:18" x14ac:dyDescent="0.25">
      <c r="C74" s="8"/>
      <c r="D74" s="8"/>
      <c r="E74" s="7"/>
      <c r="F74" s="19"/>
      <c r="G74" s="6">
        <f t="shared" si="2"/>
        <v>52</v>
      </c>
      <c r="H74" s="6">
        <f t="shared" si="3"/>
        <v>1900</v>
      </c>
      <c r="I74" s="6">
        <f t="shared" ref="I74:I137" si="6">_xlfn.XLOOKUP(E74, P:P, Q:Q, "")</f>
        <v>0</v>
      </c>
      <c r="J74" s="6">
        <f t="shared" ref="J74:J137" si="7">_xlfn.XLOOKUP(E74, P:P, R:R, "")</f>
        <v>0</v>
      </c>
      <c r="K74" s="7"/>
      <c r="L74" s="7"/>
      <c r="M74" s="6">
        <f t="shared" si="4"/>
        <v>0</v>
      </c>
      <c r="N74" s="6">
        <f t="shared" si="5"/>
        <v>0</v>
      </c>
      <c r="P74" s="7"/>
      <c r="Q74" s="7"/>
      <c r="R74" s="7"/>
    </row>
    <row r="75" spans="3:18" x14ac:dyDescent="0.25">
      <c r="C75" s="8"/>
      <c r="D75" s="8"/>
      <c r="E75" s="7"/>
      <c r="F75" s="19"/>
      <c r="G75" s="6">
        <f t="shared" ref="G75:G138" si="8">WEEKNUM(C75, 21)</f>
        <v>52</v>
      </c>
      <c r="H75" s="6">
        <f t="shared" ref="H75:H138" si="9">YEAR(C75)</f>
        <v>1900</v>
      </c>
      <c r="I75" s="6">
        <f t="shared" si="6"/>
        <v>0</v>
      </c>
      <c r="J75" s="6">
        <f t="shared" si="7"/>
        <v>0</v>
      </c>
      <c r="K75" s="7"/>
      <c r="L75" s="7"/>
      <c r="M75" s="6">
        <f t="shared" ref="M75:M138" si="10">IF( K75 &lt;&gt; "", K75, I75)</f>
        <v>0</v>
      </c>
      <c r="N75" s="6">
        <f t="shared" ref="N75:N138" si="11">IF( L75 &lt;&gt; "", L75, J75)</f>
        <v>0</v>
      </c>
      <c r="P75" s="7"/>
      <c r="Q75" s="7"/>
      <c r="R75" s="7"/>
    </row>
    <row r="76" spans="3:18" x14ac:dyDescent="0.25">
      <c r="C76" s="8"/>
      <c r="D76" s="8"/>
      <c r="E76" s="7"/>
      <c r="F76" s="19"/>
      <c r="G76" s="6">
        <f t="shared" si="8"/>
        <v>52</v>
      </c>
      <c r="H76" s="6">
        <f t="shared" si="9"/>
        <v>1900</v>
      </c>
      <c r="I76" s="6">
        <f t="shared" si="6"/>
        <v>0</v>
      </c>
      <c r="J76" s="6">
        <f t="shared" si="7"/>
        <v>0</v>
      </c>
      <c r="K76" s="7"/>
      <c r="L76" s="7"/>
      <c r="M76" s="6">
        <f t="shared" si="10"/>
        <v>0</v>
      </c>
      <c r="N76" s="6">
        <f t="shared" si="11"/>
        <v>0</v>
      </c>
      <c r="P76" s="7"/>
      <c r="Q76" s="7"/>
      <c r="R76" s="7"/>
    </row>
    <row r="77" spans="3:18" x14ac:dyDescent="0.25">
      <c r="C77" s="8"/>
      <c r="D77" s="8"/>
      <c r="E77" s="7"/>
      <c r="F77" s="19"/>
      <c r="G77" s="6">
        <f t="shared" si="8"/>
        <v>52</v>
      </c>
      <c r="H77" s="6">
        <f t="shared" si="9"/>
        <v>1900</v>
      </c>
      <c r="I77" s="6">
        <f t="shared" si="6"/>
        <v>0</v>
      </c>
      <c r="J77" s="6">
        <f t="shared" si="7"/>
        <v>0</v>
      </c>
      <c r="K77" s="7"/>
      <c r="L77" s="7"/>
      <c r="M77" s="6">
        <f t="shared" si="10"/>
        <v>0</v>
      </c>
      <c r="N77" s="6">
        <f t="shared" si="11"/>
        <v>0</v>
      </c>
      <c r="P77" s="7"/>
      <c r="Q77" s="7"/>
      <c r="R77" s="7"/>
    </row>
    <row r="78" spans="3:18" x14ac:dyDescent="0.25">
      <c r="C78" s="8"/>
      <c r="D78" s="8"/>
      <c r="E78" s="7"/>
      <c r="F78" s="19"/>
      <c r="G78" s="6">
        <f t="shared" si="8"/>
        <v>52</v>
      </c>
      <c r="H78" s="6">
        <f t="shared" si="9"/>
        <v>1900</v>
      </c>
      <c r="I78" s="6">
        <f t="shared" si="6"/>
        <v>0</v>
      </c>
      <c r="J78" s="6">
        <f t="shared" si="7"/>
        <v>0</v>
      </c>
      <c r="K78" s="7"/>
      <c r="L78" s="7"/>
      <c r="M78" s="6">
        <f t="shared" si="10"/>
        <v>0</v>
      </c>
      <c r="N78" s="6">
        <f t="shared" si="11"/>
        <v>0</v>
      </c>
      <c r="P78" s="7"/>
      <c r="Q78" s="7"/>
      <c r="R78" s="7"/>
    </row>
    <row r="79" spans="3:18" x14ac:dyDescent="0.25">
      <c r="C79" s="8"/>
      <c r="D79" s="8"/>
      <c r="E79" s="7"/>
      <c r="F79" s="19"/>
      <c r="G79" s="6">
        <f t="shared" si="8"/>
        <v>52</v>
      </c>
      <c r="H79" s="6">
        <f t="shared" si="9"/>
        <v>1900</v>
      </c>
      <c r="I79" s="6">
        <f t="shared" si="6"/>
        <v>0</v>
      </c>
      <c r="J79" s="6">
        <f t="shared" si="7"/>
        <v>0</v>
      </c>
      <c r="K79" s="7"/>
      <c r="L79" s="7"/>
      <c r="M79" s="6">
        <f t="shared" si="10"/>
        <v>0</v>
      </c>
      <c r="N79" s="6">
        <f t="shared" si="11"/>
        <v>0</v>
      </c>
      <c r="P79" s="7"/>
      <c r="Q79" s="7"/>
      <c r="R79" s="7"/>
    </row>
    <row r="80" spans="3:18" x14ac:dyDescent="0.25">
      <c r="C80" s="8"/>
      <c r="D80" s="8"/>
      <c r="E80" s="7"/>
      <c r="F80" s="19"/>
      <c r="G80" s="6">
        <f t="shared" si="8"/>
        <v>52</v>
      </c>
      <c r="H80" s="6">
        <f t="shared" si="9"/>
        <v>1900</v>
      </c>
      <c r="I80" s="6">
        <f t="shared" si="6"/>
        <v>0</v>
      </c>
      <c r="J80" s="6">
        <f t="shared" si="7"/>
        <v>0</v>
      </c>
      <c r="K80" s="7"/>
      <c r="L80" s="7"/>
      <c r="M80" s="6">
        <f t="shared" si="10"/>
        <v>0</v>
      </c>
      <c r="N80" s="6">
        <f t="shared" si="11"/>
        <v>0</v>
      </c>
      <c r="P80" s="7"/>
      <c r="Q80" s="7"/>
      <c r="R80" s="7"/>
    </row>
    <row r="81" spans="3:18" x14ac:dyDescent="0.25">
      <c r="C81" s="8"/>
      <c r="D81" s="8"/>
      <c r="E81" s="7"/>
      <c r="F81" s="19"/>
      <c r="G81" s="6">
        <f t="shared" si="8"/>
        <v>52</v>
      </c>
      <c r="H81" s="6">
        <f t="shared" si="9"/>
        <v>1900</v>
      </c>
      <c r="I81" s="6">
        <f t="shared" si="6"/>
        <v>0</v>
      </c>
      <c r="J81" s="6">
        <f t="shared" si="7"/>
        <v>0</v>
      </c>
      <c r="K81" s="7"/>
      <c r="L81" s="7"/>
      <c r="M81" s="6">
        <f t="shared" si="10"/>
        <v>0</v>
      </c>
      <c r="N81" s="6">
        <f t="shared" si="11"/>
        <v>0</v>
      </c>
      <c r="P81" s="7"/>
      <c r="Q81" s="7"/>
      <c r="R81" s="7"/>
    </row>
    <row r="82" spans="3:18" x14ac:dyDescent="0.25">
      <c r="C82" s="8"/>
      <c r="D82" s="8"/>
      <c r="E82" s="7"/>
      <c r="F82" s="19"/>
      <c r="G82" s="6">
        <f t="shared" si="8"/>
        <v>52</v>
      </c>
      <c r="H82" s="6">
        <f t="shared" si="9"/>
        <v>1900</v>
      </c>
      <c r="I82" s="6">
        <f t="shared" si="6"/>
        <v>0</v>
      </c>
      <c r="J82" s="6">
        <f t="shared" si="7"/>
        <v>0</v>
      </c>
      <c r="K82" s="7"/>
      <c r="L82" s="7"/>
      <c r="M82" s="6">
        <f t="shared" si="10"/>
        <v>0</v>
      </c>
      <c r="N82" s="6">
        <f t="shared" si="11"/>
        <v>0</v>
      </c>
      <c r="P82" s="7"/>
      <c r="Q82" s="7"/>
      <c r="R82" s="7"/>
    </row>
    <row r="83" spans="3:18" x14ac:dyDescent="0.25">
      <c r="C83" s="8"/>
      <c r="D83" s="8"/>
      <c r="E83" s="7"/>
      <c r="F83" s="19"/>
      <c r="G83" s="6">
        <f t="shared" si="8"/>
        <v>52</v>
      </c>
      <c r="H83" s="6">
        <f t="shared" si="9"/>
        <v>1900</v>
      </c>
      <c r="I83" s="6">
        <f t="shared" si="6"/>
        <v>0</v>
      </c>
      <c r="J83" s="6">
        <f t="shared" si="7"/>
        <v>0</v>
      </c>
      <c r="K83" s="7"/>
      <c r="L83" s="7"/>
      <c r="M83" s="6">
        <f t="shared" si="10"/>
        <v>0</v>
      </c>
      <c r="N83" s="6">
        <f t="shared" si="11"/>
        <v>0</v>
      </c>
      <c r="P83" s="7"/>
      <c r="Q83" s="7"/>
      <c r="R83" s="7"/>
    </row>
    <row r="84" spans="3:18" x14ac:dyDescent="0.25">
      <c r="C84" s="8"/>
      <c r="D84" s="8"/>
      <c r="E84" s="7"/>
      <c r="F84" s="19"/>
      <c r="G84" s="6">
        <f t="shared" si="8"/>
        <v>52</v>
      </c>
      <c r="H84" s="6">
        <f t="shared" si="9"/>
        <v>1900</v>
      </c>
      <c r="I84" s="6">
        <f t="shared" si="6"/>
        <v>0</v>
      </c>
      <c r="J84" s="6">
        <f t="shared" si="7"/>
        <v>0</v>
      </c>
      <c r="K84" s="7"/>
      <c r="L84" s="7"/>
      <c r="M84" s="6">
        <f t="shared" si="10"/>
        <v>0</v>
      </c>
      <c r="N84" s="6">
        <f t="shared" si="11"/>
        <v>0</v>
      </c>
      <c r="P84" s="7"/>
      <c r="Q84" s="7"/>
      <c r="R84" s="7"/>
    </row>
    <row r="85" spans="3:18" x14ac:dyDescent="0.25">
      <c r="C85" s="8"/>
      <c r="D85" s="8"/>
      <c r="E85" s="7"/>
      <c r="F85" s="19"/>
      <c r="G85" s="6">
        <f t="shared" si="8"/>
        <v>52</v>
      </c>
      <c r="H85" s="6">
        <f t="shared" si="9"/>
        <v>1900</v>
      </c>
      <c r="I85" s="6">
        <f t="shared" si="6"/>
        <v>0</v>
      </c>
      <c r="J85" s="6">
        <f t="shared" si="7"/>
        <v>0</v>
      </c>
      <c r="K85" s="7"/>
      <c r="L85" s="7"/>
      <c r="M85" s="6">
        <f t="shared" si="10"/>
        <v>0</v>
      </c>
      <c r="N85" s="6">
        <f t="shared" si="11"/>
        <v>0</v>
      </c>
      <c r="P85" s="7"/>
      <c r="Q85" s="7"/>
      <c r="R85" s="7"/>
    </row>
    <row r="86" spans="3:18" x14ac:dyDescent="0.25">
      <c r="C86" s="8"/>
      <c r="D86" s="8"/>
      <c r="E86" s="7"/>
      <c r="F86" s="19"/>
      <c r="G86" s="6">
        <f t="shared" si="8"/>
        <v>52</v>
      </c>
      <c r="H86" s="6">
        <f t="shared" si="9"/>
        <v>1900</v>
      </c>
      <c r="I86" s="6">
        <f t="shared" si="6"/>
        <v>0</v>
      </c>
      <c r="J86" s="6">
        <f t="shared" si="7"/>
        <v>0</v>
      </c>
      <c r="K86" s="7"/>
      <c r="L86" s="7"/>
      <c r="M86" s="6">
        <f t="shared" si="10"/>
        <v>0</v>
      </c>
      <c r="N86" s="6">
        <f t="shared" si="11"/>
        <v>0</v>
      </c>
      <c r="P86" s="7"/>
      <c r="Q86" s="7"/>
      <c r="R86" s="7"/>
    </row>
    <row r="87" spans="3:18" x14ac:dyDescent="0.25">
      <c r="C87" s="8"/>
      <c r="D87" s="8"/>
      <c r="E87" s="7"/>
      <c r="F87" s="19"/>
      <c r="G87" s="6">
        <f t="shared" si="8"/>
        <v>52</v>
      </c>
      <c r="H87" s="6">
        <f t="shared" si="9"/>
        <v>1900</v>
      </c>
      <c r="I87" s="6">
        <f t="shared" si="6"/>
        <v>0</v>
      </c>
      <c r="J87" s="6">
        <f t="shared" si="7"/>
        <v>0</v>
      </c>
      <c r="K87" s="7"/>
      <c r="L87" s="7"/>
      <c r="M87" s="6">
        <f t="shared" si="10"/>
        <v>0</v>
      </c>
      <c r="N87" s="6">
        <f t="shared" si="11"/>
        <v>0</v>
      </c>
      <c r="P87" s="7"/>
      <c r="Q87" s="7"/>
      <c r="R87" s="7"/>
    </row>
    <row r="88" spans="3:18" x14ac:dyDescent="0.25">
      <c r="C88" s="8"/>
      <c r="D88" s="8"/>
      <c r="E88" s="7"/>
      <c r="F88" s="19"/>
      <c r="G88" s="6">
        <f t="shared" si="8"/>
        <v>52</v>
      </c>
      <c r="H88" s="6">
        <f t="shared" si="9"/>
        <v>1900</v>
      </c>
      <c r="I88" s="6">
        <f t="shared" si="6"/>
        <v>0</v>
      </c>
      <c r="J88" s="6">
        <f t="shared" si="7"/>
        <v>0</v>
      </c>
      <c r="K88" s="7"/>
      <c r="L88" s="7"/>
      <c r="M88" s="6">
        <f t="shared" si="10"/>
        <v>0</v>
      </c>
      <c r="N88" s="6">
        <f t="shared" si="11"/>
        <v>0</v>
      </c>
      <c r="P88" s="7"/>
      <c r="Q88" s="7"/>
      <c r="R88" s="7"/>
    </row>
    <row r="89" spans="3:18" x14ac:dyDescent="0.25">
      <c r="C89" s="8"/>
      <c r="D89" s="8"/>
      <c r="E89" s="7"/>
      <c r="F89" s="19"/>
      <c r="G89" s="6">
        <f t="shared" si="8"/>
        <v>52</v>
      </c>
      <c r="H89" s="6">
        <f t="shared" si="9"/>
        <v>1900</v>
      </c>
      <c r="I89" s="6">
        <f t="shared" si="6"/>
        <v>0</v>
      </c>
      <c r="J89" s="6">
        <f t="shared" si="7"/>
        <v>0</v>
      </c>
      <c r="K89" s="7"/>
      <c r="L89" s="7"/>
      <c r="M89" s="6">
        <f t="shared" si="10"/>
        <v>0</v>
      </c>
      <c r="N89" s="6">
        <f t="shared" si="11"/>
        <v>0</v>
      </c>
      <c r="P89" s="7"/>
      <c r="Q89" s="7"/>
      <c r="R89" s="7"/>
    </row>
    <row r="90" spans="3:18" x14ac:dyDescent="0.25">
      <c r="C90" s="8"/>
      <c r="D90" s="8"/>
      <c r="E90" s="7"/>
      <c r="F90" s="19"/>
      <c r="G90" s="6">
        <f t="shared" si="8"/>
        <v>52</v>
      </c>
      <c r="H90" s="6">
        <f t="shared" si="9"/>
        <v>1900</v>
      </c>
      <c r="I90" s="6">
        <f t="shared" si="6"/>
        <v>0</v>
      </c>
      <c r="J90" s="6">
        <f t="shared" si="7"/>
        <v>0</v>
      </c>
      <c r="K90" s="7"/>
      <c r="L90" s="7"/>
      <c r="M90" s="6">
        <f t="shared" si="10"/>
        <v>0</v>
      </c>
      <c r="N90" s="6">
        <f t="shared" si="11"/>
        <v>0</v>
      </c>
      <c r="P90" s="7"/>
      <c r="Q90" s="7"/>
      <c r="R90" s="7"/>
    </row>
    <row r="91" spans="3:18" x14ac:dyDescent="0.25">
      <c r="C91" s="8"/>
      <c r="D91" s="8"/>
      <c r="E91" s="7"/>
      <c r="F91" s="19"/>
      <c r="G91" s="6">
        <f t="shared" si="8"/>
        <v>52</v>
      </c>
      <c r="H91" s="6">
        <f t="shared" si="9"/>
        <v>1900</v>
      </c>
      <c r="I91" s="6">
        <f t="shared" si="6"/>
        <v>0</v>
      </c>
      <c r="J91" s="6">
        <f t="shared" si="7"/>
        <v>0</v>
      </c>
      <c r="K91" s="7"/>
      <c r="L91" s="7"/>
      <c r="M91" s="6">
        <f t="shared" si="10"/>
        <v>0</v>
      </c>
      <c r="N91" s="6">
        <f t="shared" si="11"/>
        <v>0</v>
      </c>
      <c r="P91" s="7"/>
      <c r="Q91" s="7"/>
      <c r="R91" s="7"/>
    </row>
    <row r="92" spans="3:18" x14ac:dyDescent="0.25">
      <c r="C92" s="8"/>
      <c r="D92" s="8"/>
      <c r="E92" s="7"/>
      <c r="F92" s="19"/>
      <c r="G92" s="6">
        <f t="shared" si="8"/>
        <v>52</v>
      </c>
      <c r="H92" s="6">
        <f t="shared" si="9"/>
        <v>1900</v>
      </c>
      <c r="I92" s="6">
        <f t="shared" si="6"/>
        <v>0</v>
      </c>
      <c r="J92" s="6">
        <f t="shared" si="7"/>
        <v>0</v>
      </c>
      <c r="K92" s="7"/>
      <c r="L92" s="7"/>
      <c r="M92" s="6">
        <f t="shared" si="10"/>
        <v>0</v>
      </c>
      <c r="N92" s="6">
        <f t="shared" si="11"/>
        <v>0</v>
      </c>
      <c r="P92" s="7"/>
      <c r="Q92" s="7"/>
      <c r="R92" s="7"/>
    </row>
    <row r="93" spans="3:18" x14ac:dyDescent="0.25">
      <c r="C93" s="8"/>
      <c r="D93" s="8"/>
      <c r="E93" s="7"/>
      <c r="F93" s="19"/>
      <c r="G93" s="6">
        <f t="shared" si="8"/>
        <v>52</v>
      </c>
      <c r="H93" s="6">
        <f t="shared" si="9"/>
        <v>1900</v>
      </c>
      <c r="I93" s="6">
        <f t="shared" si="6"/>
        <v>0</v>
      </c>
      <c r="J93" s="6">
        <f t="shared" si="7"/>
        <v>0</v>
      </c>
      <c r="K93" s="7"/>
      <c r="L93" s="7"/>
      <c r="M93" s="6">
        <f t="shared" si="10"/>
        <v>0</v>
      </c>
      <c r="N93" s="6">
        <f t="shared" si="11"/>
        <v>0</v>
      </c>
      <c r="P93" s="7"/>
      <c r="Q93" s="7"/>
      <c r="R93" s="7"/>
    </row>
    <row r="94" spans="3:18" x14ac:dyDescent="0.25">
      <c r="C94" s="8"/>
      <c r="D94" s="8"/>
      <c r="E94" s="7"/>
      <c r="F94" s="19"/>
      <c r="G94" s="6">
        <f t="shared" si="8"/>
        <v>52</v>
      </c>
      <c r="H94" s="6">
        <f t="shared" si="9"/>
        <v>1900</v>
      </c>
      <c r="I94" s="6">
        <f t="shared" si="6"/>
        <v>0</v>
      </c>
      <c r="J94" s="6">
        <f t="shared" si="7"/>
        <v>0</v>
      </c>
      <c r="K94" s="7"/>
      <c r="L94" s="7"/>
      <c r="M94" s="6">
        <f t="shared" si="10"/>
        <v>0</v>
      </c>
      <c r="N94" s="6">
        <f t="shared" si="11"/>
        <v>0</v>
      </c>
      <c r="P94" s="7"/>
      <c r="Q94" s="7"/>
      <c r="R94" s="7"/>
    </row>
    <row r="95" spans="3:18" x14ac:dyDescent="0.25">
      <c r="C95" s="8"/>
      <c r="D95" s="8"/>
      <c r="E95" s="7"/>
      <c r="F95" s="19"/>
      <c r="G95" s="6">
        <f t="shared" si="8"/>
        <v>52</v>
      </c>
      <c r="H95" s="6">
        <f t="shared" si="9"/>
        <v>1900</v>
      </c>
      <c r="I95" s="6">
        <f t="shared" si="6"/>
        <v>0</v>
      </c>
      <c r="J95" s="6">
        <f t="shared" si="7"/>
        <v>0</v>
      </c>
      <c r="K95" s="7"/>
      <c r="L95" s="7"/>
      <c r="M95" s="6">
        <f t="shared" si="10"/>
        <v>0</v>
      </c>
      <c r="N95" s="6">
        <f t="shared" si="11"/>
        <v>0</v>
      </c>
      <c r="P95" s="7"/>
      <c r="Q95" s="7"/>
      <c r="R95" s="7"/>
    </row>
    <row r="96" spans="3:18" x14ac:dyDescent="0.25">
      <c r="C96" s="8"/>
      <c r="D96" s="8"/>
      <c r="E96" s="7"/>
      <c r="F96" s="19"/>
      <c r="G96" s="6">
        <f t="shared" si="8"/>
        <v>52</v>
      </c>
      <c r="H96" s="6">
        <f t="shared" si="9"/>
        <v>1900</v>
      </c>
      <c r="I96" s="6">
        <f t="shared" si="6"/>
        <v>0</v>
      </c>
      <c r="J96" s="6">
        <f t="shared" si="7"/>
        <v>0</v>
      </c>
      <c r="K96" s="7"/>
      <c r="L96" s="7"/>
      <c r="M96" s="6">
        <f t="shared" si="10"/>
        <v>0</v>
      </c>
      <c r="N96" s="6">
        <f t="shared" si="11"/>
        <v>0</v>
      </c>
      <c r="P96" s="7"/>
      <c r="Q96" s="7"/>
      <c r="R96" s="7"/>
    </row>
    <row r="97" spans="3:18" x14ac:dyDescent="0.25">
      <c r="C97" s="8"/>
      <c r="D97" s="8"/>
      <c r="E97" s="7"/>
      <c r="F97" s="19"/>
      <c r="G97" s="6">
        <f t="shared" si="8"/>
        <v>52</v>
      </c>
      <c r="H97" s="6">
        <f t="shared" si="9"/>
        <v>1900</v>
      </c>
      <c r="I97" s="6">
        <f t="shared" si="6"/>
        <v>0</v>
      </c>
      <c r="J97" s="6">
        <f t="shared" si="7"/>
        <v>0</v>
      </c>
      <c r="K97" s="7"/>
      <c r="L97" s="7"/>
      <c r="M97" s="6">
        <f t="shared" si="10"/>
        <v>0</v>
      </c>
      <c r="N97" s="6">
        <f t="shared" si="11"/>
        <v>0</v>
      </c>
      <c r="P97" s="7"/>
      <c r="Q97" s="7"/>
      <c r="R97" s="7"/>
    </row>
    <row r="98" spans="3:18" x14ac:dyDescent="0.25">
      <c r="C98" s="8"/>
      <c r="D98" s="8"/>
      <c r="E98" s="7"/>
      <c r="F98" s="19"/>
      <c r="G98" s="6">
        <f t="shared" si="8"/>
        <v>52</v>
      </c>
      <c r="H98" s="6">
        <f t="shared" si="9"/>
        <v>1900</v>
      </c>
      <c r="I98" s="6">
        <f t="shared" si="6"/>
        <v>0</v>
      </c>
      <c r="J98" s="6">
        <f t="shared" si="7"/>
        <v>0</v>
      </c>
      <c r="K98" s="7"/>
      <c r="L98" s="7"/>
      <c r="M98" s="6">
        <f t="shared" si="10"/>
        <v>0</v>
      </c>
      <c r="N98" s="6">
        <f t="shared" si="11"/>
        <v>0</v>
      </c>
      <c r="P98" s="7"/>
      <c r="Q98" s="7"/>
      <c r="R98" s="7"/>
    </row>
    <row r="99" spans="3:18" x14ac:dyDescent="0.25">
      <c r="C99" s="8"/>
      <c r="D99" s="8"/>
      <c r="E99" s="7"/>
      <c r="F99" s="19"/>
      <c r="G99" s="6">
        <f t="shared" si="8"/>
        <v>52</v>
      </c>
      <c r="H99" s="6">
        <f t="shared" si="9"/>
        <v>1900</v>
      </c>
      <c r="I99" s="6">
        <f t="shared" si="6"/>
        <v>0</v>
      </c>
      <c r="J99" s="6">
        <f t="shared" si="7"/>
        <v>0</v>
      </c>
      <c r="K99" s="7"/>
      <c r="L99" s="7"/>
      <c r="M99" s="6">
        <f t="shared" si="10"/>
        <v>0</v>
      </c>
      <c r="N99" s="6">
        <f t="shared" si="11"/>
        <v>0</v>
      </c>
      <c r="P99" s="7"/>
      <c r="Q99" s="7"/>
      <c r="R99" s="7"/>
    </row>
    <row r="100" spans="3:18" x14ac:dyDescent="0.25">
      <c r="C100" s="8"/>
      <c r="D100" s="8"/>
      <c r="E100" s="7"/>
      <c r="F100" s="19"/>
      <c r="G100" s="6">
        <f t="shared" si="8"/>
        <v>52</v>
      </c>
      <c r="H100" s="6">
        <f t="shared" si="9"/>
        <v>1900</v>
      </c>
      <c r="I100" s="6">
        <f t="shared" si="6"/>
        <v>0</v>
      </c>
      <c r="J100" s="6">
        <f t="shared" si="7"/>
        <v>0</v>
      </c>
      <c r="K100" s="7"/>
      <c r="L100" s="7"/>
      <c r="M100" s="6">
        <f t="shared" si="10"/>
        <v>0</v>
      </c>
      <c r="N100" s="6">
        <f t="shared" si="11"/>
        <v>0</v>
      </c>
      <c r="P100" s="7"/>
      <c r="Q100" s="7"/>
      <c r="R100" s="7"/>
    </row>
    <row r="101" spans="3:18" x14ac:dyDescent="0.25">
      <c r="C101" s="8"/>
      <c r="D101" s="8"/>
      <c r="E101" s="7"/>
      <c r="F101" s="19"/>
      <c r="G101" s="6">
        <f t="shared" si="8"/>
        <v>52</v>
      </c>
      <c r="H101" s="6">
        <f t="shared" si="9"/>
        <v>1900</v>
      </c>
      <c r="I101" s="6">
        <f t="shared" si="6"/>
        <v>0</v>
      </c>
      <c r="J101" s="6">
        <f t="shared" si="7"/>
        <v>0</v>
      </c>
      <c r="K101" s="7"/>
      <c r="L101" s="7"/>
      <c r="M101" s="6">
        <f t="shared" si="10"/>
        <v>0</v>
      </c>
      <c r="N101" s="6">
        <f t="shared" si="11"/>
        <v>0</v>
      </c>
      <c r="P101" s="7"/>
      <c r="Q101" s="7"/>
      <c r="R101" s="7"/>
    </row>
    <row r="102" spans="3:18" x14ac:dyDescent="0.25">
      <c r="C102" s="8"/>
      <c r="D102" s="8"/>
      <c r="E102" s="7"/>
      <c r="F102" s="19"/>
      <c r="G102" s="6">
        <f t="shared" si="8"/>
        <v>52</v>
      </c>
      <c r="H102" s="6">
        <f t="shared" si="9"/>
        <v>1900</v>
      </c>
      <c r="I102" s="6">
        <f t="shared" si="6"/>
        <v>0</v>
      </c>
      <c r="J102" s="6">
        <f t="shared" si="7"/>
        <v>0</v>
      </c>
      <c r="K102" s="7"/>
      <c r="L102" s="7"/>
      <c r="M102" s="6">
        <f t="shared" si="10"/>
        <v>0</v>
      </c>
      <c r="N102" s="6">
        <f t="shared" si="11"/>
        <v>0</v>
      </c>
      <c r="P102" s="7"/>
      <c r="Q102" s="7"/>
      <c r="R102" s="7"/>
    </row>
    <row r="103" spans="3:18" x14ac:dyDescent="0.25">
      <c r="C103" s="8"/>
      <c r="D103" s="8"/>
      <c r="E103" s="7"/>
      <c r="F103" s="19"/>
      <c r="G103" s="6">
        <f t="shared" si="8"/>
        <v>52</v>
      </c>
      <c r="H103" s="6">
        <f t="shared" si="9"/>
        <v>1900</v>
      </c>
      <c r="I103" s="6">
        <f t="shared" si="6"/>
        <v>0</v>
      </c>
      <c r="J103" s="6">
        <f t="shared" si="7"/>
        <v>0</v>
      </c>
      <c r="K103" s="7"/>
      <c r="L103" s="7"/>
      <c r="M103" s="6">
        <f t="shared" si="10"/>
        <v>0</v>
      </c>
      <c r="N103" s="6">
        <f t="shared" si="11"/>
        <v>0</v>
      </c>
      <c r="P103" s="7"/>
      <c r="Q103" s="7"/>
      <c r="R103" s="7"/>
    </row>
    <row r="104" spans="3:18" x14ac:dyDescent="0.25">
      <c r="C104" s="8"/>
      <c r="D104" s="8"/>
      <c r="E104" s="7"/>
      <c r="F104" s="19"/>
      <c r="G104" s="6">
        <f t="shared" si="8"/>
        <v>52</v>
      </c>
      <c r="H104" s="6">
        <f t="shared" si="9"/>
        <v>1900</v>
      </c>
      <c r="I104" s="6">
        <f t="shared" si="6"/>
        <v>0</v>
      </c>
      <c r="J104" s="6">
        <f t="shared" si="7"/>
        <v>0</v>
      </c>
      <c r="K104" s="7"/>
      <c r="L104" s="7"/>
      <c r="M104" s="6">
        <f t="shared" si="10"/>
        <v>0</v>
      </c>
      <c r="N104" s="6">
        <f t="shared" si="11"/>
        <v>0</v>
      </c>
      <c r="P104" s="7"/>
      <c r="Q104" s="7"/>
      <c r="R104" s="7"/>
    </row>
    <row r="105" spans="3:18" x14ac:dyDescent="0.25">
      <c r="C105" s="8"/>
      <c r="D105" s="8"/>
      <c r="E105" s="7"/>
      <c r="F105" s="19"/>
      <c r="G105" s="6">
        <f t="shared" si="8"/>
        <v>52</v>
      </c>
      <c r="H105" s="6">
        <f t="shared" si="9"/>
        <v>1900</v>
      </c>
      <c r="I105" s="6">
        <f t="shared" si="6"/>
        <v>0</v>
      </c>
      <c r="J105" s="6">
        <f t="shared" si="7"/>
        <v>0</v>
      </c>
      <c r="K105" s="7"/>
      <c r="L105" s="7"/>
      <c r="M105" s="6">
        <f t="shared" si="10"/>
        <v>0</v>
      </c>
      <c r="N105" s="6">
        <f t="shared" si="11"/>
        <v>0</v>
      </c>
      <c r="P105" s="7"/>
      <c r="Q105" s="7"/>
      <c r="R105" s="7"/>
    </row>
    <row r="106" spans="3:18" x14ac:dyDescent="0.25">
      <c r="C106" s="8"/>
      <c r="D106" s="8"/>
      <c r="E106" s="7"/>
      <c r="F106" s="19"/>
      <c r="G106" s="6">
        <f t="shared" si="8"/>
        <v>52</v>
      </c>
      <c r="H106" s="6">
        <f t="shared" si="9"/>
        <v>1900</v>
      </c>
      <c r="I106" s="6">
        <f t="shared" si="6"/>
        <v>0</v>
      </c>
      <c r="J106" s="6">
        <f t="shared" si="7"/>
        <v>0</v>
      </c>
      <c r="K106" s="7"/>
      <c r="L106" s="7"/>
      <c r="M106" s="6">
        <f t="shared" si="10"/>
        <v>0</v>
      </c>
      <c r="N106" s="6">
        <f t="shared" si="11"/>
        <v>0</v>
      </c>
      <c r="P106" s="7"/>
      <c r="Q106" s="7"/>
      <c r="R106" s="7"/>
    </row>
    <row r="107" spans="3:18" x14ac:dyDescent="0.25">
      <c r="C107" s="8"/>
      <c r="D107" s="8"/>
      <c r="E107" s="7"/>
      <c r="F107" s="19"/>
      <c r="G107" s="6">
        <f t="shared" si="8"/>
        <v>52</v>
      </c>
      <c r="H107" s="6">
        <f t="shared" si="9"/>
        <v>1900</v>
      </c>
      <c r="I107" s="6">
        <f t="shared" si="6"/>
        <v>0</v>
      </c>
      <c r="J107" s="6">
        <f t="shared" si="7"/>
        <v>0</v>
      </c>
      <c r="K107" s="7"/>
      <c r="L107" s="7"/>
      <c r="M107" s="6">
        <f t="shared" si="10"/>
        <v>0</v>
      </c>
      <c r="N107" s="6">
        <f t="shared" si="11"/>
        <v>0</v>
      </c>
      <c r="P107" s="7"/>
      <c r="Q107" s="7"/>
      <c r="R107" s="7"/>
    </row>
    <row r="108" spans="3:18" x14ac:dyDescent="0.25">
      <c r="C108" s="8"/>
      <c r="D108" s="8"/>
      <c r="E108" s="7"/>
      <c r="F108" s="19"/>
      <c r="G108" s="6">
        <f t="shared" si="8"/>
        <v>52</v>
      </c>
      <c r="H108" s="6">
        <f t="shared" si="9"/>
        <v>1900</v>
      </c>
      <c r="I108" s="6">
        <f t="shared" si="6"/>
        <v>0</v>
      </c>
      <c r="J108" s="6">
        <f t="shared" si="7"/>
        <v>0</v>
      </c>
      <c r="K108" s="7"/>
      <c r="L108" s="7"/>
      <c r="M108" s="6">
        <f t="shared" si="10"/>
        <v>0</v>
      </c>
      <c r="N108" s="6">
        <f t="shared" si="11"/>
        <v>0</v>
      </c>
      <c r="P108" s="7"/>
      <c r="Q108" s="7"/>
      <c r="R108" s="7"/>
    </row>
    <row r="109" spans="3:18" x14ac:dyDescent="0.25">
      <c r="C109" s="8"/>
      <c r="D109" s="8"/>
      <c r="E109" s="7"/>
      <c r="F109" s="19"/>
      <c r="G109" s="6">
        <f t="shared" si="8"/>
        <v>52</v>
      </c>
      <c r="H109" s="6">
        <f t="shared" si="9"/>
        <v>1900</v>
      </c>
      <c r="I109" s="6">
        <f t="shared" si="6"/>
        <v>0</v>
      </c>
      <c r="J109" s="6">
        <f t="shared" si="7"/>
        <v>0</v>
      </c>
      <c r="K109" s="7"/>
      <c r="L109" s="7"/>
      <c r="M109" s="6">
        <f t="shared" si="10"/>
        <v>0</v>
      </c>
      <c r="N109" s="6">
        <f t="shared" si="11"/>
        <v>0</v>
      </c>
      <c r="P109" s="7"/>
      <c r="Q109" s="7"/>
      <c r="R109" s="7"/>
    </row>
    <row r="110" spans="3:18" x14ac:dyDescent="0.25">
      <c r="C110" s="8"/>
      <c r="D110" s="8"/>
      <c r="E110" s="7"/>
      <c r="F110" s="19"/>
      <c r="G110" s="6">
        <f t="shared" si="8"/>
        <v>52</v>
      </c>
      <c r="H110" s="6">
        <f t="shared" si="9"/>
        <v>1900</v>
      </c>
      <c r="I110" s="6">
        <f t="shared" si="6"/>
        <v>0</v>
      </c>
      <c r="J110" s="6">
        <f t="shared" si="7"/>
        <v>0</v>
      </c>
      <c r="K110" s="7"/>
      <c r="L110" s="7"/>
      <c r="M110" s="6">
        <f t="shared" si="10"/>
        <v>0</v>
      </c>
      <c r="N110" s="6">
        <f t="shared" si="11"/>
        <v>0</v>
      </c>
      <c r="P110" s="7"/>
      <c r="Q110" s="7"/>
      <c r="R110" s="7"/>
    </row>
    <row r="111" spans="3:18" x14ac:dyDescent="0.25">
      <c r="C111" s="8"/>
      <c r="D111" s="8"/>
      <c r="E111" s="7"/>
      <c r="F111" s="19"/>
      <c r="G111" s="6">
        <f t="shared" si="8"/>
        <v>52</v>
      </c>
      <c r="H111" s="6">
        <f t="shared" si="9"/>
        <v>1900</v>
      </c>
      <c r="I111" s="6">
        <f t="shared" si="6"/>
        <v>0</v>
      </c>
      <c r="J111" s="6">
        <f t="shared" si="7"/>
        <v>0</v>
      </c>
      <c r="K111" s="7"/>
      <c r="L111" s="7"/>
      <c r="M111" s="6">
        <f t="shared" si="10"/>
        <v>0</v>
      </c>
      <c r="N111" s="6">
        <f t="shared" si="11"/>
        <v>0</v>
      </c>
      <c r="P111" s="7"/>
      <c r="Q111" s="7"/>
      <c r="R111" s="7"/>
    </row>
    <row r="112" spans="3:18" x14ac:dyDescent="0.25">
      <c r="C112" s="8"/>
      <c r="D112" s="8"/>
      <c r="E112" s="7"/>
      <c r="F112" s="19"/>
      <c r="G112" s="6">
        <f t="shared" si="8"/>
        <v>52</v>
      </c>
      <c r="H112" s="6">
        <f t="shared" si="9"/>
        <v>1900</v>
      </c>
      <c r="I112" s="6">
        <f t="shared" si="6"/>
        <v>0</v>
      </c>
      <c r="J112" s="6">
        <f t="shared" si="7"/>
        <v>0</v>
      </c>
      <c r="K112" s="7"/>
      <c r="L112" s="7"/>
      <c r="M112" s="6">
        <f t="shared" si="10"/>
        <v>0</v>
      </c>
      <c r="N112" s="6">
        <f t="shared" si="11"/>
        <v>0</v>
      </c>
      <c r="P112" s="7"/>
      <c r="Q112" s="7"/>
      <c r="R112" s="7"/>
    </row>
    <row r="113" spans="3:18" x14ac:dyDescent="0.25">
      <c r="C113" s="8"/>
      <c r="D113" s="8"/>
      <c r="E113" s="7"/>
      <c r="F113" s="19"/>
      <c r="G113" s="6">
        <f t="shared" si="8"/>
        <v>52</v>
      </c>
      <c r="H113" s="6">
        <f t="shared" si="9"/>
        <v>1900</v>
      </c>
      <c r="I113" s="6">
        <f t="shared" si="6"/>
        <v>0</v>
      </c>
      <c r="J113" s="6">
        <f t="shared" si="7"/>
        <v>0</v>
      </c>
      <c r="K113" s="7"/>
      <c r="L113" s="7"/>
      <c r="M113" s="6">
        <f t="shared" si="10"/>
        <v>0</v>
      </c>
      <c r="N113" s="6">
        <f t="shared" si="11"/>
        <v>0</v>
      </c>
      <c r="P113" s="7"/>
      <c r="Q113" s="7"/>
      <c r="R113" s="7"/>
    </row>
    <row r="114" spans="3:18" x14ac:dyDescent="0.25">
      <c r="C114" s="8"/>
      <c r="D114" s="8"/>
      <c r="E114" s="7"/>
      <c r="F114" s="19"/>
      <c r="G114" s="6">
        <f t="shared" si="8"/>
        <v>52</v>
      </c>
      <c r="H114" s="6">
        <f t="shared" si="9"/>
        <v>1900</v>
      </c>
      <c r="I114" s="6">
        <f t="shared" si="6"/>
        <v>0</v>
      </c>
      <c r="J114" s="6">
        <f t="shared" si="7"/>
        <v>0</v>
      </c>
      <c r="K114" s="7"/>
      <c r="L114" s="7"/>
      <c r="M114" s="6">
        <f t="shared" si="10"/>
        <v>0</v>
      </c>
      <c r="N114" s="6">
        <f t="shared" si="11"/>
        <v>0</v>
      </c>
      <c r="P114" s="7"/>
      <c r="Q114" s="7"/>
      <c r="R114" s="7"/>
    </row>
    <row r="115" spans="3:18" x14ac:dyDescent="0.25">
      <c r="C115" s="8"/>
      <c r="D115" s="8"/>
      <c r="E115" s="7"/>
      <c r="F115" s="19"/>
      <c r="G115" s="6">
        <f t="shared" si="8"/>
        <v>52</v>
      </c>
      <c r="H115" s="6">
        <f t="shared" si="9"/>
        <v>1900</v>
      </c>
      <c r="I115" s="6">
        <f t="shared" si="6"/>
        <v>0</v>
      </c>
      <c r="J115" s="6">
        <f t="shared" si="7"/>
        <v>0</v>
      </c>
      <c r="K115" s="7"/>
      <c r="L115" s="7"/>
      <c r="M115" s="6">
        <f t="shared" si="10"/>
        <v>0</v>
      </c>
      <c r="N115" s="6">
        <f t="shared" si="11"/>
        <v>0</v>
      </c>
      <c r="P115" s="7"/>
      <c r="Q115" s="7"/>
      <c r="R115" s="7"/>
    </row>
    <row r="116" spans="3:18" x14ac:dyDescent="0.25">
      <c r="C116" s="8"/>
      <c r="D116" s="8"/>
      <c r="E116" s="7"/>
      <c r="F116" s="19"/>
      <c r="G116" s="6">
        <f t="shared" si="8"/>
        <v>52</v>
      </c>
      <c r="H116" s="6">
        <f t="shared" si="9"/>
        <v>1900</v>
      </c>
      <c r="I116" s="6">
        <f t="shared" si="6"/>
        <v>0</v>
      </c>
      <c r="J116" s="6">
        <f t="shared" si="7"/>
        <v>0</v>
      </c>
      <c r="K116" s="7"/>
      <c r="L116" s="7"/>
      <c r="M116" s="6">
        <f t="shared" si="10"/>
        <v>0</v>
      </c>
      <c r="N116" s="6">
        <f t="shared" si="11"/>
        <v>0</v>
      </c>
      <c r="P116" s="7"/>
      <c r="Q116" s="7"/>
      <c r="R116" s="7"/>
    </row>
    <row r="117" spans="3:18" x14ac:dyDescent="0.25">
      <c r="C117" s="8"/>
      <c r="D117" s="8"/>
      <c r="E117" s="7"/>
      <c r="F117" s="19"/>
      <c r="G117" s="6">
        <f t="shared" si="8"/>
        <v>52</v>
      </c>
      <c r="H117" s="6">
        <f t="shared" si="9"/>
        <v>1900</v>
      </c>
      <c r="I117" s="6">
        <f t="shared" si="6"/>
        <v>0</v>
      </c>
      <c r="J117" s="6">
        <f t="shared" si="7"/>
        <v>0</v>
      </c>
      <c r="K117" s="7"/>
      <c r="L117" s="7"/>
      <c r="M117" s="6">
        <f t="shared" si="10"/>
        <v>0</v>
      </c>
      <c r="N117" s="6">
        <f t="shared" si="11"/>
        <v>0</v>
      </c>
      <c r="P117" s="7"/>
      <c r="Q117" s="7"/>
      <c r="R117" s="7"/>
    </row>
    <row r="118" spans="3:18" x14ac:dyDescent="0.25">
      <c r="C118" s="8"/>
      <c r="D118" s="8"/>
      <c r="E118" s="7"/>
      <c r="F118" s="19"/>
      <c r="G118" s="6">
        <f t="shared" si="8"/>
        <v>52</v>
      </c>
      <c r="H118" s="6">
        <f t="shared" si="9"/>
        <v>1900</v>
      </c>
      <c r="I118" s="6">
        <f t="shared" si="6"/>
        <v>0</v>
      </c>
      <c r="J118" s="6">
        <f t="shared" si="7"/>
        <v>0</v>
      </c>
      <c r="K118" s="7"/>
      <c r="L118" s="7"/>
      <c r="M118" s="6">
        <f t="shared" si="10"/>
        <v>0</v>
      </c>
      <c r="N118" s="6">
        <f t="shared" si="11"/>
        <v>0</v>
      </c>
      <c r="P118" s="7"/>
      <c r="Q118" s="7"/>
      <c r="R118" s="7"/>
    </row>
    <row r="119" spans="3:18" x14ac:dyDescent="0.25">
      <c r="C119" s="8"/>
      <c r="D119" s="8"/>
      <c r="E119" s="7"/>
      <c r="F119" s="19"/>
      <c r="G119" s="6">
        <f t="shared" si="8"/>
        <v>52</v>
      </c>
      <c r="H119" s="6">
        <f t="shared" si="9"/>
        <v>1900</v>
      </c>
      <c r="I119" s="6">
        <f t="shared" si="6"/>
        <v>0</v>
      </c>
      <c r="J119" s="6">
        <f t="shared" si="7"/>
        <v>0</v>
      </c>
      <c r="K119" s="7"/>
      <c r="L119" s="7"/>
      <c r="M119" s="6">
        <f t="shared" si="10"/>
        <v>0</v>
      </c>
      <c r="N119" s="6">
        <f t="shared" si="11"/>
        <v>0</v>
      </c>
      <c r="P119" s="7"/>
      <c r="Q119" s="7"/>
      <c r="R119" s="7"/>
    </row>
    <row r="120" spans="3:18" x14ac:dyDescent="0.25">
      <c r="C120" s="8"/>
      <c r="D120" s="8"/>
      <c r="E120" s="7"/>
      <c r="F120" s="19"/>
      <c r="G120" s="6">
        <f t="shared" si="8"/>
        <v>52</v>
      </c>
      <c r="H120" s="6">
        <f t="shared" si="9"/>
        <v>1900</v>
      </c>
      <c r="I120" s="6">
        <f t="shared" si="6"/>
        <v>0</v>
      </c>
      <c r="J120" s="6">
        <f t="shared" si="7"/>
        <v>0</v>
      </c>
      <c r="K120" s="7"/>
      <c r="L120" s="7"/>
      <c r="M120" s="6">
        <f t="shared" si="10"/>
        <v>0</v>
      </c>
      <c r="N120" s="6">
        <f t="shared" si="11"/>
        <v>0</v>
      </c>
      <c r="P120" s="7"/>
      <c r="Q120" s="7"/>
      <c r="R120" s="7"/>
    </row>
    <row r="121" spans="3:18" x14ac:dyDescent="0.25">
      <c r="C121" s="8"/>
      <c r="D121" s="8"/>
      <c r="E121" s="7"/>
      <c r="F121" s="19"/>
      <c r="G121" s="6">
        <f t="shared" si="8"/>
        <v>52</v>
      </c>
      <c r="H121" s="6">
        <f t="shared" si="9"/>
        <v>1900</v>
      </c>
      <c r="I121" s="6">
        <f t="shared" si="6"/>
        <v>0</v>
      </c>
      <c r="J121" s="6">
        <f t="shared" si="7"/>
        <v>0</v>
      </c>
      <c r="K121" s="7"/>
      <c r="L121" s="7"/>
      <c r="M121" s="6">
        <f t="shared" si="10"/>
        <v>0</v>
      </c>
      <c r="N121" s="6">
        <f t="shared" si="11"/>
        <v>0</v>
      </c>
      <c r="P121" s="7"/>
      <c r="Q121" s="7"/>
      <c r="R121" s="7"/>
    </row>
    <row r="122" spans="3:18" x14ac:dyDescent="0.25">
      <c r="C122" s="8"/>
      <c r="D122" s="8"/>
      <c r="E122" s="7"/>
      <c r="F122" s="19"/>
      <c r="G122" s="6">
        <f t="shared" si="8"/>
        <v>52</v>
      </c>
      <c r="H122" s="6">
        <f t="shared" si="9"/>
        <v>1900</v>
      </c>
      <c r="I122" s="6">
        <f t="shared" si="6"/>
        <v>0</v>
      </c>
      <c r="J122" s="6">
        <f t="shared" si="7"/>
        <v>0</v>
      </c>
      <c r="K122" s="7"/>
      <c r="L122" s="7"/>
      <c r="M122" s="6">
        <f t="shared" si="10"/>
        <v>0</v>
      </c>
      <c r="N122" s="6">
        <f t="shared" si="11"/>
        <v>0</v>
      </c>
      <c r="P122" s="7"/>
      <c r="Q122" s="7"/>
      <c r="R122" s="7"/>
    </row>
    <row r="123" spans="3:18" x14ac:dyDescent="0.25">
      <c r="C123" s="8"/>
      <c r="D123" s="8"/>
      <c r="E123" s="7"/>
      <c r="F123" s="19"/>
      <c r="G123" s="6">
        <f t="shared" si="8"/>
        <v>52</v>
      </c>
      <c r="H123" s="6">
        <f t="shared" si="9"/>
        <v>1900</v>
      </c>
      <c r="I123" s="6">
        <f t="shared" si="6"/>
        <v>0</v>
      </c>
      <c r="J123" s="6">
        <f t="shared" si="7"/>
        <v>0</v>
      </c>
      <c r="K123" s="7"/>
      <c r="L123" s="7"/>
      <c r="M123" s="6">
        <f t="shared" si="10"/>
        <v>0</v>
      </c>
      <c r="N123" s="6">
        <f t="shared" si="11"/>
        <v>0</v>
      </c>
      <c r="P123" s="7"/>
      <c r="Q123" s="7"/>
      <c r="R123" s="7"/>
    </row>
    <row r="124" spans="3:18" x14ac:dyDescent="0.25">
      <c r="C124" s="8"/>
      <c r="D124" s="8"/>
      <c r="E124" s="7"/>
      <c r="F124" s="19"/>
      <c r="G124" s="6">
        <f t="shared" si="8"/>
        <v>52</v>
      </c>
      <c r="H124" s="6">
        <f t="shared" si="9"/>
        <v>1900</v>
      </c>
      <c r="I124" s="6">
        <f t="shared" si="6"/>
        <v>0</v>
      </c>
      <c r="J124" s="6">
        <f t="shared" si="7"/>
        <v>0</v>
      </c>
      <c r="K124" s="7"/>
      <c r="L124" s="7"/>
      <c r="M124" s="6">
        <f t="shared" si="10"/>
        <v>0</v>
      </c>
      <c r="N124" s="6">
        <f t="shared" si="11"/>
        <v>0</v>
      </c>
      <c r="P124" s="7"/>
      <c r="Q124" s="7"/>
      <c r="R124" s="7"/>
    </row>
    <row r="125" spans="3:18" x14ac:dyDescent="0.25">
      <c r="C125" s="8"/>
      <c r="D125" s="8"/>
      <c r="E125" s="7"/>
      <c r="F125" s="19"/>
      <c r="G125" s="6">
        <f t="shared" si="8"/>
        <v>52</v>
      </c>
      <c r="H125" s="6">
        <f t="shared" si="9"/>
        <v>1900</v>
      </c>
      <c r="I125" s="6">
        <f t="shared" si="6"/>
        <v>0</v>
      </c>
      <c r="J125" s="6">
        <f t="shared" si="7"/>
        <v>0</v>
      </c>
      <c r="K125" s="7"/>
      <c r="L125" s="7"/>
      <c r="M125" s="6">
        <f t="shared" si="10"/>
        <v>0</v>
      </c>
      <c r="N125" s="6">
        <f t="shared" si="11"/>
        <v>0</v>
      </c>
      <c r="P125" s="7"/>
      <c r="Q125" s="7"/>
      <c r="R125" s="7"/>
    </row>
    <row r="126" spans="3:18" x14ac:dyDescent="0.25">
      <c r="C126" s="8"/>
      <c r="D126" s="8"/>
      <c r="E126" s="7"/>
      <c r="F126" s="19"/>
      <c r="G126" s="6">
        <f t="shared" si="8"/>
        <v>52</v>
      </c>
      <c r="H126" s="6">
        <f t="shared" si="9"/>
        <v>1900</v>
      </c>
      <c r="I126" s="6">
        <f t="shared" si="6"/>
        <v>0</v>
      </c>
      <c r="J126" s="6">
        <f t="shared" si="7"/>
        <v>0</v>
      </c>
      <c r="K126" s="7"/>
      <c r="L126" s="7"/>
      <c r="M126" s="6">
        <f t="shared" si="10"/>
        <v>0</v>
      </c>
      <c r="N126" s="6">
        <f t="shared" si="11"/>
        <v>0</v>
      </c>
      <c r="P126" s="7"/>
      <c r="Q126" s="7"/>
      <c r="R126" s="7"/>
    </row>
    <row r="127" spans="3:18" x14ac:dyDescent="0.25">
      <c r="C127" s="8"/>
      <c r="D127" s="8"/>
      <c r="E127" s="7"/>
      <c r="F127" s="19"/>
      <c r="G127" s="6">
        <f t="shared" si="8"/>
        <v>52</v>
      </c>
      <c r="H127" s="6">
        <f t="shared" si="9"/>
        <v>1900</v>
      </c>
      <c r="I127" s="6">
        <f t="shared" si="6"/>
        <v>0</v>
      </c>
      <c r="J127" s="6">
        <f t="shared" si="7"/>
        <v>0</v>
      </c>
      <c r="K127" s="7"/>
      <c r="L127" s="7"/>
      <c r="M127" s="6">
        <f t="shared" si="10"/>
        <v>0</v>
      </c>
      <c r="N127" s="6">
        <f t="shared" si="11"/>
        <v>0</v>
      </c>
      <c r="P127" s="7"/>
      <c r="Q127" s="7"/>
      <c r="R127" s="7"/>
    </row>
    <row r="128" spans="3:18" x14ac:dyDescent="0.25">
      <c r="C128" s="8"/>
      <c r="D128" s="8"/>
      <c r="E128" s="7"/>
      <c r="F128" s="19"/>
      <c r="G128" s="6">
        <f t="shared" si="8"/>
        <v>52</v>
      </c>
      <c r="H128" s="6">
        <f t="shared" si="9"/>
        <v>1900</v>
      </c>
      <c r="I128" s="6">
        <f t="shared" si="6"/>
        <v>0</v>
      </c>
      <c r="J128" s="6">
        <f t="shared" si="7"/>
        <v>0</v>
      </c>
      <c r="K128" s="7"/>
      <c r="L128" s="7"/>
      <c r="M128" s="6">
        <f t="shared" si="10"/>
        <v>0</v>
      </c>
      <c r="N128" s="6">
        <f t="shared" si="11"/>
        <v>0</v>
      </c>
      <c r="P128" s="7"/>
      <c r="Q128" s="7"/>
      <c r="R128" s="7"/>
    </row>
    <row r="129" spans="3:18" x14ac:dyDescent="0.25">
      <c r="C129" s="8"/>
      <c r="D129" s="8"/>
      <c r="E129" s="7"/>
      <c r="F129" s="19"/>
      <c r="G129" s="6">
        <f t="shared" si="8"/>
        <v>52</v>
      </c>
      <c r="H129" s="6">
        <f t="shared" si="9"/>
        <v>1900</v>
      </c>
      <c r="I129" s="6">
        <f t="shared" si="6"/>
        <v>0</v>
      </c>
      <c r="J129" s="6">
        <f t="shared" si="7"/>
        <v>0</v>
      </c>
      <c r="K129" s="7"/>
      <c r="L129" s="7"/>
      <c r="M129" s="6">
        <f t="shared" si="10"/>
        <v>0</v>
      </c>
      <c r="N129" s="6">
        <f t="shared" si="11"/>
        <v>0</v>
      </c>
      <c r="P129" s="7"/>
      <c r="Q129" s="7"/>
      <c r="R129" s="7"/>
    </row>
    <row r="130" spans="3:18" x14ac:dyDescent="0.25">
      <c r="C130" s="8"/>
      <c r="D130" s="8"/>
      <c r="E130" s="7"/>
      <c r="F130" s="19"/>
      <c r="G130" s="6">
        <f t="shared" si="8"/>
        <v>52</v>
      </c>
      <c r="H130" s="6">
        <f t="shared" si="9"/>
        <v>1900</v>
      </c>
      <c r="I130" s="6">
        <f t="shared" si="6"/>
        <v>0</v>
      </c>
      <c r="J130" s="6">
        <f t="shared" si="7"/>
        <v>0</v>
      </c>
      <c r="K130" s="7"/>
      <c r="L130" s="7"/>
      <c r="M130" s="6">
        <f t="shared" si="10"/>
        <v>0</v>
      </c>
      <c r="N130" s="6">
        <f t="shared" si="11"/>
        <v>0</v>
      </c>
      <c r="P130" s="7"/>
      <c r="Q130" s="7"/>
      <c r="R130" s="7"/>
    </row>
    <row r="131" spans="3:18" x14ac:dyDescent="0.25">
      <c r="C131" s="8"/>
      <c r="D131" s="8"/>
      <c r="E131" s="7"/>
      <c r="F131" s="19"/>
      <c r="G131" s="6">
        <f t="shared" si="8"/>
        <v>52</v>
      </c>
      <c r="H131" s="6">
        <f t="shared" si="9"/>
        <v>1900</v>
      </c>
      <c r="I131" s="6">
        <f t="shared" si="6"/>
        <v>0</v>
      </c>
      <c r="J131" s="6">
        <f t="shared" si="7"/>
        <v>0</v>
      </c>
      <c r="K131" s="7"/>
      <c r="L131" s="7"/>
      <c r="M131" s="6">
        <f t="shared" si="10"/>
        <v>0</v>
      </c>
      <c r="N131" s="6">
        <f t="shared" si="11"/>
        <v>0</v>
      </c>
      <c r="P131" s="7"/>
      <c r="Q131" s="7"/>
      <c r="R131" s="7"/>
    </row>
    <row r="132" spans="3:18" x14ac:dyDescent="0.25">
      <c r="C132" s="8"/>
      <c r="D132" s="8"/>
      <c r="E132" s="7"/>
      <c r="F132" s="19"/>
      <c r="G132" s="6">
        <f t="shared" si="8"/>
        <v>52</v>
      </c>
      <c r="H132" s="6">
        <f t="shared" si="9"/>
        <v>1900</v>
      </c>
      <c r="I132" s="6">
        <f t="shared" si="6"/>
        <v>0</v>
      </c>
      <c r="J132" s="6">
        <f t="shared" si="7"/>
        <v>0</v>
      </c>
      <c r="K132" s="7"/>
      <c r="L132" s="7"/>
      <c r="M132" s="6">
        <f t="shared" si="10"/>
        <v>0</v>
      </c>
      <c r="N132" s="6">
        <f t="shared" si="11"/>
        <v>0</v>
      </c>
      <c r="P132" s="7"/>
      <c r="Q132" s="7"/>
      <c r="R132" s="7"/>
    </row>
    <row r="133" spans="3:18" x14ac:dyDescent="0.25">
      <c r="C133" s="8"/>
      <c r="D133" s="8"/>
      <c r="E133" s="7"/>
      <c r="F133" s="19"/>
      <c r="G133" s="6">
        <f t="shared" si="8"/>
        <v>52</v>
      </c>
      <c r="H133" s="6">
        <f t="shared" si="9"/>
        <v>1900</v>
      </c>
      <c r="I133" s="6">
        <f t="shared" si="6"/>
        <v>0</v>
      </c>
      <c r="J133" s="6">
        <f t="shared" si="7"/>
        <v>0</v>
      </c>
      <c r="K133" s="7"/>
      <c r="L133" s="7"/>
      <c r="M133" s="6">
        <f t="shared" si="10"/>
        <v>0</v>
      </c>
      <c r="N133" s="6">
        <f t="shared" si="11"/>
        <v>0</v>
      </c>
      <c r="P133" s="7"/>
      <c r="Q133" s="7"/>
      <c r="R133" s="7"/>
    </row>
    <row r="134" spans="3:18" x14ac:dyDescent="0.25">
      <c r="C134" s="8"/>
      <c r="D134" s="8"/>
      <c r="E134" s="7"/>
      <c r="F134" s="19"/>
      <c r="G134" s="6">
        <f t="shared" si="8"/>
        <v>52</v>
      </c>
      <c r="H134" s="6">
        <f t="shared" si="9"/>
        <v>1900</v>
      </c>
      <c r="I134" s="6">
        <f t="shared" si="6"/>
        <v>0</v>
      </c>
      <c r="J134" s="6">
        <f t="shared" si="7"/>
        <v>0</v>
      </c>
      <c r="K134" s="7"/>
      <c r="L134" s="7"/>
      <c r="M134" s="6">
        <f t="shared" si="10"/>
        <v>0</v>
      </c>
      <c r="N134" s="6">
        <f t="shared" si="11"/>
        <v>0</v>
      </c>
      <c r="P134" s="7"/>
      <c r="Q134" s="7"/>
      <c r="R134" s="7"/>
    </row>
    <row r="135" spans="3:18" x14ac:dyDescent="0.25">
      <c r="C135" s="8"/>
      <c r="D135" s="8"/>
      <c r="E135" s="7"/>
      <c r="F135" s="19"/>
      <c r="G135" s="6">
        <f t="shared" si="8"/>
        <v>52</v>
      </c>
      <c r="H135" s="6">
        <f t="shared" si="9"/>
        <v>1900</v>
      </c>
      <c r="I135" s="6">
        <f t="shared" si="6"/>
        <v>0</v>
      </c>
      <c r="J135" s="6">
        <f t="shared" si="7"/>
        <v>0</v>
      </c>
      <c r="K135" s="7"/>
      <c r="L135" s="7"/>
      <c r="M135" s="6">
        <f t="shared" si="10"/>
        <v>0</v>
      </c>
      <c r="N135" s="6">
        <f t="shared" si="11"/>
        <v>0</v>
      </c>
      <c r="P135" s="7"/>
      <c r="Q135" s="7"/>
      <c r="R135" s="7"/>
    </row>
    <row r="136" spans="3:18" x14ac:dyDescent="0.25">
      <c r="C136" s="8"/>
      <c r="D136" s="8"/>
      <c r="E136" s="7"/>
      <c r="F136" s="19"/>
      <c r="G136" s="6">
        <f t="shared" si="8"/>
        <v>52</v>
      </c>
      <c r="H136" s="6">
        <f t="shared" si="9"/>
        <v>1900</v>
      </c>
      <c r="I136" s="6">
        <f t="shared" si="6"/>
        <v>0</v>
      </c>
      <c r="J136" s="6">
        <f t="shared" si="7"/>
        <v>0</v>
      </c>
      <c r="K136" s="7"/>
      <c r="L136" s="7"/>
      <c r="M136" s="6">
        <f t="shared" si="10"/>
        <v>0</v>
      </c>
      <c r="N136" s="6">
        <f t="shared" si="11"/>
        <v>0</v>
      </c>
      <c r="P136" s="7"/>
      <c r="Q136" s="7"/>
      <c r="R136" s="7"/>
    </row>
    <row r="137" spans="3:18" x14ac:dyDescent="0.25">
      <c r="C137" s="8"/>
      <c r="D137" s="8"/>
      <c r="E137" s="7"/>
      <c r="F137" s="19"/>
      <c r="G137" s="6">
        <f t="shared" si="8"/>
        <v>52</v>
      </c>
      <c r="H137" s="6">
        <f t="shared" si="9"/>
        <v>1900</v>
      </c>
      <c r="I137" s="6">
        <f t="shared" si="6"/>
        <v>0</v>
      </c>
      <c r="J137" s="6">
        <f t="shared" si="7"/>
        <v>0</v>
      </c>
      <c r="K137" s="7"/>
      <c r="L137" s="7"/>
      <c r="M137" s="6">
        <f t="shared" si="10"/>
        <v>0</v>
      </c>
      <c r="N137" s="6">
        <f t="shared" si="11"/>
        <v>0</v>
      </c>
      <c r="P137" s="7"/>
      <c r="Q137" s="7"/>
      <c r="R137" s="7"/>
    </row>
    <row r="138" spans="3:18" x14ac:dyDescent="0.25">
      <c r="C138" s="8"/>
      <c r="D138" s="8"/>
      <c r="E138" s="7"/>
      <c r="F138" s="19"/>
      <c r="G138" s="6">
        <f t="shared" si="8"/>
        <v>52</v>
      </c>
      <c r="H138" s="6">
        <f t="shared" si="9"/>
        <v>1900</v>
      </c>
      <c r="I138" s="6">
        <f t="shared" ref="I138:I201" si="12">_xlfn.XLOOKUP(E138, P:P, Q:Q, "")</f>
        <v>0</v>
      </c>
      <c r="J138" s="6">
        <f t="shared" ref="J138:J201" si="13">_xlfn.XLOOKUP(E138, P:P, R:R, "")</f>
        <v>0</v>
      </c>
      <c r="K138" s="7"/>
      <c r="L138" s="7"/>
      <c r="M138" s="6">
        <f t="shared" si="10"/>
        <v>0</v>
      </c>
      <c r="N138" s="6">
        <f t="shared" si="11"/>
        <v>0</v>
      </c>
      <c r="P138" s="7"/>
      <c r="Q138" s="7"/>
      <c r="R138" s="7"/>
    </row>
    <row r="139" spans="3:18" x14ac:dyDescent="0.25">
      <c r="C139" s="8"/>
      <c r="D139" s="8"/>
      <c r="E139" s="7"/>
      <c r="F139" s="19"/>
      <c r="G139" s="6">
        <f t="shared" ref="G139:G202" si="14">WEEKNUM(C139, 21)</f>
        <v>52</v>
      </c>
      <c r="H139" s="6">
        <f t="shared" ref="H139:H202" si="15">YEAR(C139)</f>
        <v>1900</v>
      </c>
      <c r="I139" s="6">
        <f t="shared" si="12"/>
        <v>0</v>
      </c>
      <c r="J139" s="6">
        <f t="shared" si="13"/>
        <v>0</v>
      </c>
      <c r="K139" s="7"/>
      <c r="L139" s="7"/>
      <c r="M139" s="6">
        <f t="shared" ref="M139:M202" si="16">IF( K139 &lt;&gt; "", K139, I139)</f>
        <v>0</v>
      </c>
      <c r="N139" s="6">
        <f t="shared" ref="N139:N202" si="17">IF( L139 &lt;&gt; "", L139, J139)</f>
        <v>0</v>
      </c>
      <c r="P139" s="7"/>
      <c r="Q139" s="7"/>
      <c r="R139" s="7"/>
    </row>
    <row r="140" spans="3:18" x14ac:dyDescent="0.25">
      <c r="C140" s="8"/>
      <c r="D140" s="8"/>
      <c r="E140" s="7"/>
      <c r="F140" s="19"/>
      <c r="G140" s="6">
        <f t="shared" si="14"/>
        <v>52</v>
      </c>
      <c r="H140" s="6">
        <f t="shared" si="15"/>
        <v>1900</v>
      </c>
      <c r="I140" s="6">
        <f t="shared" si="12"/>
        <v>0</v>
      </c>
      <c r="J140" s="6">
        <f t="shared" si="13"/>
        <v>0</v>
      </c>
      <c r="K140" s="7"/>
      <c r="L140" s="7"/>
      <c r="M140" s="6">
        <f t="shared" si="16"/>
        <v>0</v>
      </c>
      <c r="N140" s="6">
        <f t="shared" si="17"/>
        <v>0</v>
      </c>
      <c r="P140" s="7"/>
      <c r="Q140" s="7"/>
      <c r="R140" s="7"/>
    </row>
    <row r="141" spans="3:18" x14ac:dyDescent="0.25">
      <c r="C141" s="8"/>
      <c r="D141" s="8"/>
      <c r="E141" s="7"/>
      <c r="F141" s="19"/>
      <c r="G141" s="6">
        <f t="shared" si="14"/>
        <v>52</v>
      </c>
      <c r="H141" s="6">
        <f t="shared" si="15"/>
        <v>1900</v>
      </c>
      <c r="I141" s="6">
        <f t="shared" si="12"/>
        <v>0</v>
      </c>
      <c r="J141" s="6">
        <f t="shared" si="13"/>
        <v>0</v>
      </c>
      <c r="K141" s="7"/>
      <c r="L141" s="7"/>
      <c r="M141" s="6">
        <f t="shared" si="16"/>
        <v>0</v>
      </c>
      <c r="N141" s="6">
        <f t="shared" si="17"/>
        <v>0</v>
      </c>
      <c r="P141" s="7"/>
      <c r="Q141" s="7"/>
      <c r="R141" s="7"/>
    </row>
    <row r="142" spans="3:18" x14ac:dyDescent="0.25">
      <c r="C142" s="8"/>
      <c r="D142" s="8"/>
      <c r="E142" s="7"/>
      <c r="F142" s="19"/>
      <c r="G142" s="6">
        <f t="shared" si="14"/>
        <v>52</v>
      </c>
      <c r="H142" s="6">
        <f t="shared" si="15"/>
        <v>1900</v>
      </c>
      <c r="I142" s="6">
        <f t="shared" si="12"/>
        <v>0</v>
      </c>
      <c r="J142" s="6">
        <f t="shared" si="13"/>
        <v>0</v>
      </c>
      <c r="K142" s="7"/>
      <c r="L142" s="7"/>
      <c r="M142" s="6">
        <f t="shared" si="16"/>
        <v>0</v>
      </c>
      <c r="N142" s="6">
        <f t="shared" si="17"/>
        <v>0</v>
      </c>
      <c r="P142" s="7"/>
      <c r="Q142" s="7"/>
      <c r="R142" s="7"/>
    </row>
    <row r="143" spans="3:18" x14ac:dyDescent="0.25">
      <c r="C143" s="8"/>
      <c r="D143" s="8"/>
      <c r="E143" s="7"/>
      <c r="F143" s="19"/>
      <c r="G143" s="6">
        <f t="shared" si="14"/>
        <v>52</v>
      </c>
      <c r="H143" s="6">
        <f t="shared" si="15"/>
        <v>1900</v>
      </c>
      <c r="I143" s="6">
        <f t="shared" si="12"/>
        <v>0</v>
      </c>
      <c r="J143" s="6">
        <f t="shared" si="13"/>
        <v>0</v>
      </c>
      <c r="K143" s="7"/>
      <c r="L143" s="7"/>
      <c r="M143" s="6">
        <f t="shared" si="16"/>
        <v>0</v>
      </c>
      <c r="N143" s="6">
        <f t="shared" si="17"/>
        <v>0</v>
      </c>
      <c r="P143" s="7"/>
      <c r="Q143" s="7"/>
      <c r="R143" s="7"/>
    </row>
    <row r="144" spans="3:18" x14ac:dyDescent="0.25">
      <c r="C144" s="8"/>
      <c r="D144" s="8"/>
      <c r="E144" s="7"/>
      <c r="F144" s="19"/>
      <c r="G144" s="6">
        <f t="shared" si="14"/>
        <v>52</v>
      </c>
      <c r="H144" s="6">
        <f t="shared" si="15"/>
        <v>1900</v>
      </c>
      <c r="I144" s="6">
        <f t="shared" si="12"/>
        <v>0</v>
      </c>
      <c r="J144" s="6">
        <f t="shared" si="13"/>
        <v>0</v>
      </c>
      <c r="K144" s="7"/>
      <c r="L144" s="7"/>
      <c r="M144" s="6">
        <f t="shared" si="16"/>
        <v>0</v>
      </c>
      <c r="N144" s="6">
        <f t="shared" si="17"/>
        <v>0</v>
      </c>
      <c r="P144" s="7"/>
      <c r="Q144" s="7"/>
      <c r="R144" s="7"/>
    </row>
    <row r="145" spans="3:18" x14ac:dyDescent="0.25">
      <c r="C145" s="8"/>
      <c r="D145" s="8"/>
      <c r="E145" s="7"/>
      <c r="F145" s="19"/>
      <c r="G145" s="6">
        <f t="shared" si="14"/>
        <v>52</v>
      </c>
      <c r="H145" s="6">
        <f t="shared" si="15"/>
        <v>1900</v>
      </c>
      <c r="I145" s="6">
        <f t="shared" si="12"/>
        <v>0</v>
      </c>
      <c r="J145" s="6">
        <f t="shared" si="13"/>
        <v>0</v>
      </c>
      <c r="K145" s="7"/>
      <c r="L145" s="7"/>
      <c r="M145" s="6">
        <f t="shared" si="16"/>
        <v>0</v>
      </c>
      <c r="N145" s="6">
        <f t="shared" si="17"/>
        <v>0</v>
      </c>
      <c r="P145" s="7"/>
      <c r="Q145" s="7"/>
      <c r="R145" s="7"/>
    </row>
    <row r="146" spans="3:18" x14ac:dyDescent="0.25">
      <c r="C146" s="8"/>
      <c r="D146" s="8"/>
      <c r="E146" s="7"/>
      <c r="F146" s="19"/>
      <c r="G146" s="6">
        <f t="shared" si="14"/>
        <v>52</v>
      </c>
      <c r="H146" s="6">
        <f t="shared" si="15"/>
        <v>1900</v>
      </c>
      <c r="I146" s="6">
        <f t="shared" si="12"/>
        <v>0</v>
      </c>
      <c r="J146" s="6">
        <f t="shared" si="13"/>
        <v>0</v>
      </c>
      <c r="K146" s="7"/>
      <c r="L146" s="7"/>
      <c r="M146" s="6">
        <f t="shared" si="16"/>
        <v>0</v>
      </c>
      <c r="N146" s="6">
        <f t="shared" si="17"/>
        <v>0</v>
      </c>
      <c r="P146" s="7"/>
      <c r="Q146" s="7"/>
      <c r="R146" s="7"/>
    </row>
    <row r="147" spans="3:18" x14ac:dyDescent="0.25">
      <c r="C147" s="8"/>
      <c r="D147" s="8"/>
      <c r="E147" s="7"/>
      <c r="F147" s="19"/>
      <c r="G147" s="6">
        <f t="shared" si="14"/>
        <v>52</v>
      </c>
      <c r="H147" s="6">
        <f t="shared" si="15"/>
        <v>1900</v>
      </c>
      <c r="I147" s="6">
        <f t="shared" si="12"/>
        <v>0</v>
      </c>
      <c r="J147" s="6">
        <f t="shared" si="13"/>
        <v>0</v>
      </c>
      <c r="K147" s="7"/>
      <c r="L147" s="7"/>
      <c r="M147" s="6">
        <f t="shared" si="16"/>
        <v>0</v>
      </c>
      <c r="N147" s="6">
        <f t="shared" si="17"/>
        <v>0</v>
      </c>
      <c r="P147" s="7"/>
      <c r="Q147" s="7"/>
      <c r="R147" s="7"/>
    </row>
    <row r="148" spans="3:18" x14ac:dyDescent="0.25">
      <c r="C148" s="8"/>
      <c r="D148" s="8"/>
      <c r="E148" s="7"/>
      <c r="F148" s="19"/>
      <c r="G148" s="6">
        <f t="shared" si="14"/>
        <v>52</v>
      </c>
      <c r="H148" s="6">
        <f t="shared" si="15"/>
        <v>1900</v>
      </c>
      <c r="I148" s="6">
        <f t="shared" si="12"/>
        <v>0</v>
      </c>
      <c r="J148" s="6">
        <f t="shared" si="13"/>
        <v>0</v>
      </c>
      <c r="K148" s="7"/>
      <c r="L148" s="7"/>
      <c r="M148" s="6">
        <f t="shared" si="16"/>
        <v>0</v>
      </c>
      <c r="N148" s="6">
        <f t="shared" si="17"/>
        <v>0</v>
      </c>
      <c r="P148" s="7"/>
      <c r="Q148" s="7"/>
      <c r="R148" s="7"/>
    </row>
    <row r="149" spans="3:18" x14ac:dyDescent="0.25">
      <c r="C149" s="8"/>
      <c r="D149" s="8"/>
      <c r="E149" s="7"/>
      <c r="F149" s="19"/>
      <c r="G149" s="6">
        <f t="shared" si="14"/>
        <v>52</v>
      </c>
      <c r="H149" s="6">
        <f t="shared" si="15"/>
        <v>1900</v>
      </c>
      <c r="I149" s="6">
        <f t="shared" si="12"/>
        <v>0</v>
      </c>
      <c r="J149" s="6">
        <f t="shared" si="13"/>
        <v>0</v>
      </c>
      <c r="K149" s="7"/>
      <c r="L149" s="7"/>
      <c r="M149" s="6">
        <f t="shared" si="16"/>
        <v>0</v>
      </c>
      <c r="N149" s="6">
        <f t="shared" si="17"/>
        <v>0</v>
      </c>
      <c r="P149" s="7"/>
      <c r="Q149" s="7"/>
      <c r="R149" s="7"/>
    </row>
    <row r="150" spans="3:18" x14ac:dyDescent="0.25">
      <c r="C150" s="8"/>
      <c r="D150" s="8"/>
      <c r="E150" s="7"/>
      <c r="F150" s="19"/>
      <c r="G150" s="6">
        <f t="shared" si="14"/>
        <v>52</v>
      </c>
      <c r="H150" s="6">
        <f t="shared" si="15"/>
        <v>1900</v>
      </c>
      <c r="I150" s="6">
        <f t="shared" si="12"/>
        <v>0</v>
      </c>
      <c r="J150" s="6">
        <f t="shared" si="13"/>
        <v>0</v>
      </c>
      <c r="K150" s="7"/>
      <c r="L150" s="7"/>
      <c r="M150" s="6">
        <f t="shared" si="16"/>
        <v>0</v>
      </c>
      <c r="N150" s="6">
        <f t="shared" si="17"/>
        <v>0</v>
      </c>
      <c r="P150" s="7"/>
      <c r="Q150" s="7"/>
      <c r="R150" s="7"/>
    </row>
    <row r="151" spans="3:18" x14ac:dyDescent="0.25">
      <c r="C151" s="8"/>
      <c r="D151" s="8"/>
      <c r="E151" s="7"/>
      <c r="F151" s="19"/>
      <c r="G151" s="6">
        <f t="shared" si="14"/>
        <v>52</v>
      </c>
      <c r="H151" s="6">
        <f t="shared" si="15"/>
        <v>1900</v>
      </c>
      <c r="I151" s="6">
        <f t="shared" si="12"/>
        <v>0</v>
      </c>
      <c r="J151" s="6">
        <f t="shared" si="13"/>
        <v>0</v>
      </c>
      <c r="K151" s="7"/>
      <c r="L151" s="7"/>
      <c r="M151" s="6">
        <f t="shared" si="16"/>
        <v>0</v>
      </c>
      <c r="N151" s="6">
        <f t="shared" si="17"/>
        <v>0</v>
      </c>
      <c r="P151" s="7"/>
      <c r="Q151" s="7"/>
      <c r="R151" s="7"/>
    </row>
    <row r="152" spans="3:18" x14ac:dyDescent="0.25">
      <c r="C152" s="8"/>
      <c r="D152" s="8"/>
      <c r="E152" s="7"/>
      <c r="F152" s="19"/>
      <c r="G152" s="6">
        <f t="shared" si="14"/>
        <v>52</v>
      </c>
      <c r="H152" s="6">
        <f t="shared" si="15"/>
        <v>1900</v>
      </c>
      <c r="I152" s="6">
        <f t="shared" si="12"/>
        <v>0</v>
      </c>
      <c r="J152" s="6">
        <f t="shared" si="13"/>
        <v>0</v>
      </c>
      <c r="K152" s="7"/>
      <c r="L152" s="7"/>
      <c r="M152" s="6">
        <f t="shared" si="16"/>
        <v>0</v>
      </c>
      <c r="N152" s="6">
        <f t="shared" si="17"/>
        <v>0</v>
      </c>
      <c r="P152" s="7"/>
      <c r="Q152" s="7"/>
      <c r="R152" s="7"/>
    </row>
    <row r="153" spans="3:18" x14ac:dyDescent="0.25">
      <c r="C153" s="8"/>
      <c r="D153" s="8"/>
      <c r="E153" s="7"/>
      <c r="F153" s="19"/>
      <c r="G153" s="6">
        <f t="shared" si="14"/>
        <v>52</v>
      </c>
      <c r="H153" s="6">
        <f t="shared" si="15"/>
        <v>1900</v>
      </c>
      <c r="I153" s="6">
        <f t="shared" si="12"/>
        <v>0</v>
      </c>
      <c r="J153" s="6">
        <f t="shared" si="13"/>
        <v>0</v>
      </c>
      <c r="K153" s="7"/>
      <c r="L153" s="7"/>
      <c r="M153" s="6">
        <f t="shared" si="16"/>
        <v>0</v>
      </c>
      <c r="N153" s="6">
        <f t="shared" si="17"/>
        <v>0</v>
      </c>
      <c r="P153" s="7"/>
      <c r="Q153" s="7"/>
      <c r="R153" s="7"/>
    </row>
    <row r="154" spans="3:18" x14ac:dyDescent="0.25">
      <c r="C154" s="8"/>
      <c r="D154" s="8"/>
      <c r="E154" s="7"/>
      <c r="F154" s="19"/>
      <c r="G154" s="6">
        <f t="shared" si="14"/>
        <v>52</v>
      </c>
      <c r="H154" s="6">
        <f t="shared" si="15"/>
        <v>1900</v>
      </c>
      <c r="I154" s="6">
        <f t="shared" si="12"/>
        <v>0</v>
      </c>
      <c r="J154" s="6">
        <f t="shared" si="13"/>
        <v>0</v>
      </c>
      <c r="K154" s="7"/>
      <c r="L154" s="7"/>
      <c r="M154" s="6">
        <f t="shared" si="16"/>
        <v>0</v>
      </c>
      <c r="N154" s="6">
        <f t="shared" si="17"/>
        <v>0</v>
      </c>
      <c r="P154" s="7"/>
      <c r="Q154" s="7"/>
      <c r="R154" s="7"/>
    </row>
    <row r="155" spans="3:18" x14ac:dyDescent="0.25">
      <c r="C155" s="8"/>
      <c r="D155" s="8"/>
      <c r="E155" s="7"/>
      <c r="F155" s="19"/>
      <c r="G155" s="6">
        <f t="shared" si="14"/>
        <v>52</v>
      </c>
      <c r="H155" s="6">
        <f t="shared" si="15"/>
        <v>1900</v>
      </c>
      <c r="I155" s="6">
        <f t="shared" si="12"/>
        <v>0</v>
      </c>
      <c r="J155" s="6">
        <f t="shared" si="13"/>
        <v>0</v>
      </c>
      <c r="K155" s="7"/>
      <c r="L155" s="7"/>
      <c r="M155" s="6">
        <f t="shared" si="16"/>
        <v>0</v>
      </c>
      <c r="N155" s="6">
        <f t="shared" si="17"/>
        <v>0</v>
      </c>
      <c r="P155" s="7"/>
      <c r="Q155" s="7"/>
      <c r="R155" s="7"/>
    </row>
    <row r="156" spans="3:18" x14ac:dyDescent="0.25">
      <c r="C156" s="8"/>
      <c r="D156" s="8"/>
      <c r="E156" s="7"/>
      <c r="F156" s="19"/>
      <c r="G156" s="6">
        <f t="shared" si="14"/>
        <v>52</v>
      </c>
      <c r="H156" s="6">
        <f t="shared" si="15"/>
        <v>1900</v>
      </c>
      <c r="I156" s="6">
        <f t="shared" si="12"/>
        <v>0</v>
      </c>
      <c r="J156" s="6">
        <f t="shared" si="13"/>
        <v>0</v>
      </c>
      <c r="K156" s="7"/>
      <c r="L156" s="7"/>
      <c r="M156" s="6">
        <f t="shared" si="16"/>
        <v>0</v>
      </c>
      <c r="N156" s="6">
        <f t="shared" si="17"/>
        <v>0</v>
      </c>
      <c r="P156" s="7"/>
      <c r="Q156" s="7"/>
      <c r="R156" s="7"/>
    </row>
    <row r="157" spans="3:18" x14ac:dyDescent="0.25">
      <c r="C157" s="8"/>
      <c r="D157" s="8"/>
      <c r="E157" s="7"/>
      <c r="F157" s="19"/>
      <c r="G157" s="6">
        <f t="shared" si="14"/>
        <v>52</v>
      </c>
      <c r="H157" s="6">
        <f t="shared" si="15"/>
        <v>1900</v>
      </c>
      <c r="I157" s="6">
        <f t="shared" si="12"/>
        <v>0</v>
      </c>
      <c r="J157" s="6">
        <f t="shared" si="13"/>
        <v>0</v>
      </c>
      <c r="K157" s="7"/>
      <c r="L157" s="7"/>
      <c r="M157" s="6">
        <f t="shared" si="16"/>
        <v>0</v>
      </c>
      <c r="N157" s="6">
        <f t="shared" si="17"/>
        <v>0</v>
      </c>
      <c r="P157" s="7"/>
      <c r="Q157" s="7"/>
      <c r="R157" s="7"/>
    </row>
    <row r="158" spans="3:18" x14ac:dyDescent="0.25">
      <c r="C158" s="8"/>
      <c r="D158" s="8"/>
      <c r="E158" s="7"/>
      <c r="F158" s="19"/>
      <c r="G158" s="6">
        <f t="shared" si="14"/>
        <v>52</v>
      </c>
      <c r="H158" s="6">
        <f t="shared" si="15"/>
        <v>1900</v>
      </c>
      <c r="I158" s="6">
        <f t="shared" si="12"/>
        <v>0</v>
      </c>
      <c r="J158" s="6">
        <f t="shared" si="13"/>
        <v>0</v>
      </c>
      <c r="K158" s="7"/>
      <c r="L158" s="7"/>
      <c r="M158" s="6">
        <f t="shared" si="16"/>
        <v>0</v>
      </c>
      <c r="N158" s="6">
        <f t="shared" si="17"/>
        <v>0</v>
      </c>
      <c r="P158" s="7"/>
      <c r="Q158" s="7"/>
      <c r="R158" s="7"/>
    </row>
    <row r="159" spans="3:18" x14ac:dyDescent="0.25">
      <c r="C159" s="8"/>
      <c r="D159" s="8"/>
      <c r="E159" s="7"/>
      <c r="F159" s="19"/>
      <c r="G159" s="6">
        <f t="shared" si="14"/>
        <v>52</v>
      </c>
      <c r="H159" s="6">
        <f t="shared" si="15"/>
        <v>1900</v>
      </c>
      <c r="I159" s="6">
        <f t="shared" si="12"/>
        <v>0</v>
      </c>
      <c r="J159" s="6">
        <f t="shared" si="13"/>
        <v>0</v>
      </c>
      <c r="K159" s="7"/>
      <c r="L159" s="7"/>
      <c r="M159" s="6">
        <f t="shared" si="16"/>
        <v>0</v>
      </c>
      <c r="N159" s="6">
        <f t="shared" si="17"/>
        <v>0</v>
      </c>
      <c r="P159" s="7"/>
      <c r="Q159" s="7"/>
      <c r="R159" s="7"/>
    </row>
    <row r="160" spans="3:18" x14ac:dyDescent="0.25">
      <c r="C160" s="8"/>
      <c r="D160" s="8"/>
      <c r="E160" s="7"/>
      <c r="F160" s="19"/>
      <c r="G160" s="6">
        <f t="shared" si="14"/>
        <v>52</v>
      </c>
      <c r="H160" s="6">
        <f t="shared" si="15"/>
        <v>1900</v>
      </c>
      <c r="I160" s="6">
        <f t="shared" si="12"/>
        <v>0</v>
      </c>
      <c r="J160" s="6">
        <f t="shared" si="13"/>
        <v>0</v>
      </c>
      <c r="K160" s="7"/>
      <c r="L160" s="7"/>
      <c r="M160" s="6">
        <f t="shared" si="16"/>
        <v>0</v>
      </c>
      <c r="N160" s="6">
        <f t="shared" si="17"/>
        <v>0</v>
      </c>
      <c r="P160" s="7"/>
      <c r="Q160" s="7"/>
      <c r="R160" s="7"/>
    </row>
    <row r="161" spans="3:18" x14ac:dyDescent="0.25">
      <c r="C161" s="8"/>
      <c r="D161" s="8"/>
      <c r="E161" s="7"/>
      <c r="F161" s="19"/>
      <c r="G161" s="6">
        <f t="shared" si="14"/>
        <v>52</v>
      </c>
      <c r="H161" s="6">
        <f t="shared" si="15"/>
        <v>1900</v>
      </c>
      <c r="I161" s="6">
        <f t="shared" si="12"/>
        <v>0</v>
      </c>
      <c r="J161" s="6">
        <f t="shared" si="13"/>
        <v>0</v>
      </c>
      <c r="K161" s="7"/>
      <c r="L161" s="7"/>
      <c r="M161" s="6">
        <f t="shared" si="16"/>
        <v>0</v>
      </c>
      <c r="N161" s="6">
        <f t="shared" si="17"/>
        <v>0</v>
      </c>
      <c r="P161" s="7"/>
      <c r="Q161" s="7"/>
      <c r="R161" s="7"/>
    </row>
    <row r="162" spans="3:18" x14ac:dyDescent="0.25">
      <c r="C162" s="8"/>
      <c r="D162" s="8"/>
      <c r="E162" s="7"/>
      <c r="F162" s="19"/>
      <c r="G162" s="6">
        <f t="shared" si="14"/>
        <v>52</v>
      </c>
      <c r="H162" s="6">
        <f t="shared" si="15"/>
        <v>1900</v>
      </c>
      <c r="I162" s="6">
        <f t="shared" si="12"/>
        <v>0</v>
      </c>
      <c r="J162" s="6">
        <f t="shared" si="13"/>
        <v>0</v>
      </c>
      <c r="K162" s="7"/>
      <c r="L162" s="7"/>
      <c r="M162" s="6">
        <f t="shared" si="16"/>
        <v>0</v>
      </c>
      <c r="N162" s="6">
        <f t="shared" si="17"/>
        <v>0</v>
      </c>
      <c r="P162" s="7"/>
      <c r="Q162" s="7"/>
      <c r="R162" s="7"/>
    </row>
    <row r="163" spans="3:18" x14ac:dyDescent="0.25">
      <c r="C163" s="8"/>
      <c r="D163" s="8"/>
      <c r="E163" s="7"/>
      <c r="F163" s="19"/>
      <c r="G163" s="6">
        <f t="shared" si="14"/>
        <v>52</v>
      </c>
      <c r="H163" s="6">
        <f t="shared" si="15"/>
        <v>1900</v>
      </c>
      <c r="I163" s="6">
        <f t="shared" si="12"/>
        <v>0</v>
      </c>
      <c r="J163" s="6">
        <f t="shared" si="13"/>
        <v>0</v>
      </c>
      <c r="K163" s="7"/>
      <c r="L163" s="7"/>
      <c r="M163" s="6">
        <f t="shared" si="16"/>
        <v>0</v>
      </c>
      <c r="N163" s="6">
        <f t="shared" si="17"/>
        <v>0</v>
      </c>
      <c r="P163" s="7"/>
      <c r="Q163" s="7"/>
      <c r="R163" s="7"/>
    </row>
    <row r="164" spans="3:18" x14ac:dyDescent="0.25">
      <c r="C164" s="8"/>
      <c r="D164" s="8"/>
      <c r="E164" s="7"/>
      <c r="F164" s="19"/>
      <c r="G164" s="6">
        <f t="shared" si="14"/>
        <v>52</v>
      </c>
      <c r="H164" s="6">
        <f t="shared" si="15"/>
        <v>1900</v>
      </c>
      <c r="I164" s="6">
        <f t="shared" si="12"/>
        <v>0</v>
      </c>
      <c r="J164" s="6">
        <f t="shared" si="13"/>
        <v>0</v>
      </c>
      <c r="K164" s="7"/>
      <c r="L164" s="7"/>
      <c r="M164" s="6">
        <f t="shared" si="16"/>
        <v>0</v>
      </c>
      <c r="N164" s="6">
        <f t="shared" si="17"/>
        <v>0</v>
      </c>
      <c r="P164" s="7"/>
      <c r="Q164" s="7"/>
      <c r="R164" s="7"/>
    </row>
    <row r="165" spans="3:18" x14ac:dyDescent="0.25">
      <c r="C165" s="8"/>
      <c r="D165" s="8"/>
      <c r="E165" s="7"/>
      <c r="F165" s="19"/>
      <c r="G165" s="6">
        <f t="shared" si="14"/>
        <v>52</v>
      </c>
      <c r="H165" s="6">
        <f t="shared" si="15"/>
        <v>1900</v>
      </c>
      <c r="I165" s="6">
        <f t="shared" si="12"/>
        <v>0</v>
      </c>
      <c r="J165" s="6">
        <f t="shared" si="13"/>
        <v>0</v>
      </c>
      <c r="K165" s="7"/>
      <c r="L165" s="7"/>
      <c r="M165" s="6">
        <f t="shared" si="16"/>
        <v>0</v>
      </c>
      <c r="N165" s="6">
        <f t="shared" si="17"/>
        <v>0</v>
      </c>
      <c r="P165" s="7"/>
      <c r="Q165" s="7"/>
      <c r="R165" s="7"/>
    </row>
    <row r="166" spans="3:18" x14ac:dyDescent="0.25">
      <c r="C166" s="8"/>
      <c r="D166" s="8"/>
      <c r="E166" s="7"/>
      <c r="F166" s="19"/>
      <c r="G166" s="6">
        <f t="shared" si="14"/>
        <v>52</v>
      </c>
      <c r="H166" s="6">
        <f t="shared" si="15"/>
        <v>1900</v>
      </c>
      <c r="I166" s="6">
        <f t="shared" si="12"/>
        <v>0</v>
      </c>
      <c r="J166" s="6">
        <f t="shared" si="13"/>
        <v>0</v>
      </c>
      <c r="K166" s="7"/>
      <c r="L166" s="7"/>
      <c r="M166" s="6">
        <f t="shared" si="16"/>
        <v>0</v>
      </c>
      <c r="N166" s="6">
        <f t="shared" si="17"/>
        <v>0</v>
      </c>
      <c r="P166" s="7"/>
      <c r="Q166" s="7"/>
      <c r="R166" s="7"/>
    </row>
    <row r="167" spans="3:18" x14ac:dyDescent="0.25">
      <c r="C167" s="8"/>
      <c r="D167" s="8"/>
      <c r="E167" s="7"/>
      <c r="F167" s="19"/>
      <c r="G167" s="6">
        <f t="shared" si="14"/>
        <v>52</v>
      </c>
      <c r="H167" s="6">
        <f t="shared" si="15"/>
        <v>1900</v>
      </c>
      <c r="I167" s="6">
        <f t="shared" si="12"/>
        <v>0</v>
      </c>
      <c r="J167" s="6">
        <f t="shared" si="13"/>
        <v>0</v>
      </c>
      <c r="K167" s="7"/>
      <c r="L167" s="7"/>
      <c r="M167" s="6">
        <f t="shared" si="16"/>
        <v>0</v>
      </c>
      <c r="N167" s="6">
        <f t="shared" si="17"/>
        <v>0</v>
      </c>
      <c r="P167" s="7"/>
      <c r="Q167" s="7"/>
      <c r="R167" s="7"/>
    </row>
    <row r="168" spans="3:18" x14ac:dyDescent="0.25">
      <c r="C168" s="8"/>
      <c r="D168" s="8"/>
      <c r="E168" s="7"/>
      <c r="F168" s="19"/>
      <c r="G168" s="6">
        <f t="shared" si="14"/>
        <v>52</v>
      </c>
      <c r="H168" s="6">
        <f t="shared" si="15"/>
        <v>1900</v>
      </c>
      <c r="I168" s="6">
        <f t="shared" si="12"/>
        <v>0</v>
      </c>
      <c r="J168" s="6">
        <f t="shared" si="13"/>
        <v>0</v>
      </c>
      <c r="K168" s="7"/>
      <c r="L168" s="7"/>
      <c r="M168" s="6">
        <f t="shared" si="16"/>
        <v>0</v>
      </c>
      <c r="N168" s="6">
        <f t="shared" si="17"/>
        <v>0</v>
      </c>
      <c r="P168" s="7"/>
      <c r="Q168" s="7"/>
      <c r="R168" s="7"/>
    </row>
    <row r="169" spans="3:18" x14ac:dyDescent="0.25">
      <c r="C169" s="8"/>
      <c r="D169" s="8"/>
      <c r="E169" s="7"/>
      <c r="F169" s="19"/>
      <c r="G169" s="6">
        <f t="shared" si="14"/>
        <v>52</v>
      </c>
      <c r="H169" s="6">
        <f t="shared" si="15"/>
        <v>1900</v>
      </c>
      <c r="I169" s="6">
        <f t="shared" si="12"/>
        <v>0</v>
      </c>
      <c r="J169" s="6">
        <f t="shared" si="13"/>
        <v>0</v>
      </c>
      <c r="K169" s="7"/>
      <c r="L169" s="7"/>
      <c r="M169" s="6">
        <f t="shared" si="16"/>
        <v>0</v>
      </c>
      <c r="N169" s="6">
        <f t="shared" si="17"/>
        <v>0</v>
      </c>
      <c r="P169" s="7"/>
      <c r="Q169" s="7"/>
      <c r="R169" s="7"/>
    </row>
    <row r="170" spans="3:18" x14ac:dyDescent="0.25">
      <c r="C170" s="8"/>
      <c r="D170" s="8"/>
      <c r="E170" s="7"/>
      <c r="F170" s="19"/>
      <c r="G170" s="6">
        <f t="shared" si="14"/>
        <v>52</v>
      </c>
      <c r="H170" s="6">
        <f t="shared" si="15"/>
        <v>1900</v>
      </c>
      <c r="I170" s="6">
        <f t="shared" si="12"/>
        <v>0</v>
      </c>
      <c r="J170" s="6">
        <f t="shared" si="13"/>
        <v>0</v>
      </c>
      <c r="K170" s="7"/>
      <c r="L170" s="7"/>
      <c r="M170" s="6">
        <f t="shared" si="16"/>
        <v>0</v>
      </c>
      <c r="N170" s="6">
        <f t="shared" si="17"/>
        <v>0</v>
      </c>
      <c r="P170" s="7"/>
      <c r="Q170" s="7"/>
      <c r="R170" s="7"/>
    </row>
    <row r="171" spans="3:18" x14ac:dyDescent="0.25">
      <c r="C171" s="8"/>
      <c r="D171" s="8"/>
      <c r="E171" s="7"/>
      <c r="F171" s="19"/>
      <c r="G171" s="6">
        <f t="shared" si="14"/>
        <v>52</v>
      </c>
      <c r="H171" s="6">
        <f t="shared" si="15"/>
        <v>1900</v>
      </c>
      <c r="I171" s="6">
        <f t="shared" si="12"/>
        <v>0</v>
      </c>
      <c r="J171" s="6">
        <f t="shared" si="13"/>
        <v>0</v>
      </c>
      <c r="K171" s="7"/>
      <c r="L171" s="7"/>
      <c r="M171" s="6">
        <f t="shared" si="16"/>
        <v>0</v>
      </c>
      <c r="N171" s="6">
        <f t="shared" si="17"/>
        <v>0</v>
      </c>
      <c r="P171" s="7"/>
      <c r="Q171" s="7"/>
      <c r="R171" s="7"/>
    </row>
    <row r="172" spans="3:18" x14ac:dyDescent="0.25">
      <c r="C172" s="8"/>
      <c r="D172" s="8"/>
      <c r="E172" s="7"/>
      <c r="F172" s="19"/>
      <c r="G172" s="6">
        <f t="shared" si="14"/>
        <v>52</v>
      </c>
      <c r="H172" s="6">
        <f t="shared" si="15"/>
        <v>1900</v>
      </c>
      <c r="I172" s="6">
        <f t="shared" si="12"/>
        <v>0</v>
      </c>
      <c r="J172" s="6">
        <f t="shared" si="13"/>
        <v>0</v>
      </c>
      <c r="K172" s="7"/>
      <c r="L172" s="7"/>
      <c r="M172" s="6">
        <f t="shared" si="16"/>
        <v>0</v>
      </c>
      <c r="N172" s="6">
        <f t="shared" si="17"/>
        <v>0</v>
      </c>
      <c r="P172" s="7"/>
      <c r="Q172" s="7"/>
      <c r="R172" s="7"/>
    </row>
    <row r="173" spans="3:18" x14ac:dyDescent="0.25">
      <c r="C173" s="8"/>
      <c r="D173" s="8"/>
      <c r="E173" s="7"/>
      <c r="F173" s="19"/>
      <c r="G173" s="6">
        <f t="shared" si="14"/>
        <v>52</v>
      </c>
      <c r="H173" s="6">
        <f t="shared" si="15"/>
        <v>1900</v>
      </c>
      <c r="I173" s="6">
        <f t="shared" si="12"/>
        <v>0</v>
      </c>
      <c r="J173" s="6">
        <f t="shared" si="13"/>
        <v>0</v>
      </c>
      <c r="K173" s="7"/>
      <c r="L173" s="7"/>
      <c r="M173" s="6">
        <f t="shared" si="16"/>
        <v>0</v>
      </c>
      <c r="N173" s="6">
        <f t="shared" si="17"/>
        <v>0</v>
      </c>
      <c r="P173" s="7"/>
      <c r="Q173" s="7"/>
      <c r="R173" s="7"/>
    </row>
    <row r="174" spans="3:18" x14ac:dyDescent="0.25">
      <c r="C174" s="8"/>
      <c r="D174" s="8"/>
      <c r="E174" s="7"/>
      <c r="F174" s="19"/>
      <c r="G174" s="6">
        <f t="shared" si="14"/>
        <v>52</v>
      </c>
      <c r="H174" s="6">
        <f t="shared" si="15"/>
        <v>1900</v>
      </c>
      <c r="I174" s="6">
        <f t="shared" si="12"/>
        <v>0</v>
      </c>
      <c r="J174" s="6">
        <f t="shared" si="13"/>
        <v>0</v>
      </c>
      <c r="K174" s="7"/>
      <c r="L174" s="7"/>
      <c r="M174" s="6">
        <f t="shared" si="16"/>
        <v>0</v>
      </c>
      <c r="N174" s="6">
        <f t="shared" si="17"/>
        <v>0</v>
      </c>
      <c r="P174" s="7"/>
      <c r="Q174" s="7"/>
      <c r="R174" s="7"/>
    </row>
    <row r="175" spans="3:18" x14ac:dyDescent="0.25">
      <c r="C175" s="8"/>
      <c r="D175" s="8"/>
      <c r="E175" s="7"/>
      <c r="F175" s="19"/>
      <c r="G175" s="6">
        <f t="shared" si="14"/>
        <v>52</v>
      </c>
      <c r="H175" s="6">
        <f t="shared" si="15"/>
        <v>1900</v>
      </c>
      <c r="I175" s="6">
        <f t="shared" si="12"/>
        <v>0</v>
      </c>
      <c r="J175" s="6">
        <f t="shared" si="13"/>
        <v>0</v>
      </c>
      <c r="K175" s="7"/>
      <c r="L175" s="7"/>
      <c r="M175" s="6">
        <f t="shared" si="16"/>
        <v>0</v>
      </c>
      <c r="N175" s="6">
        <f t="shared" si="17"/>
        <v>0</v>
      </c>
      <c r="P175" s="7"/>
      <c r="Q175" s="7"/>
      <c r="R175" s="7"/>
    </row>
    <row r="176" spans="3:18" x14ac:dyDescent="0.25">
      <c r="C176" s="8"/>
      <c r="D176" s="8"/>
      <c r="E176" s="7"/>
      <c r="F176" s="19"/>
      <c r="G176" s="6">
        <f t="shared" si="14"/>
        <v>52</v>
      </c>
      <c r="H176" s="6">
        <f t="shared" si="15"/>
        <v>1900</v>
      </c>
      <c r="I176" s="6">
        <f t="shared" si="12"/>
        <v>0</v>
      </c>
      <c r="J176" s="6">
        <f t="shared" si="13"/>
        <v>0</v>
      </c>
      <c r="K176" s="7"/>
      <c r="L176" s="7"/>
      <c r="M176" s="6">
        <f t="shared" si="16"/>
        <v>0</v>
      </c>
      <c r="N176" s="6">
        <f t="shared" si="17"/>
        <v>0</v>
      </c>
      <c r="P176" s="7"/>
      <c r="Q176" s="7"/>
      <c r="R176" s="7"/>
    </row>
    <row r="177" spans="3:18" x14ac:dyDescent="0.25">
      <c r="C177" s="8"/>
      <c r="D177" s="8"/>
      <c r="E177" s="7"/>
      <c r="F177" s="19"/>
      <c r="G177" s="6">
        <f t="shared" si="14"/>
        <v>52</v>
      </c>
      <c r="H177" s="6">
        <f t="shared" si="15"/>
        <v>1900</v>
      </c>
      <c r="I177" s="6">
        <f t="shared" si="12"/>
        <v>0</v>
      </c>
      <c r="J177" s="6">
        <f t="shared" si="13"/>
        <v>0</v>
      </c>
      <c r="K177" s="7"/>
      <c r="L177" s="7"/>
      <c r="M177" s="6">
        <f t="shared" si="16"/>
        <v>0</v>
      </c>
      <c r="N177" s="6">
        <f t="shared" si="17"/>
        <v>0</v>
      </c>
      <c r="P177" s="7"/>
      <c r="Q177" s="7"/>
      <c r="R177" s="7"/>
    </row>
    <row r="178" spans="3:18" x14ac:dyDescent="0.25">
      <c r="C178" s="8"/>
      <c r="D178" s="8"/>
      <c r="E178" s="7"/>
      <c r="F178" s="19"/>
      <c r="G178" s="6">
        <f t="shared" si="14"/>
        <v>52</v>
      </c>
      <c r="H178" s="6">
        <f t="shared" si="15"/>
        <v>1900</v>
      </c>
      <c r="I178" s="6">
        <f t="shared" si="12"/>
        <v>0</v>
      </c>
      <c r="J178" s="6">
        <f t="shared" si="13"/>
        <v>0</v>
      </c>
      <c r="K178" s="7"/>
      <c r="L178" s="7"/>
      <c r="M178" s="6">
        <f t="shared" si="16"/>
        <v>0</v>
      </c>
      <c r="N178" s="6">
        <f t="shared" si="17"/>
        <v>0</v>
      </c>
      <c r="P178" s="7"/>
      <c r="Q178" s="7"/>
      <c r="R178" s="7"/>
    </row>
    <row r="179" spans="3:18" x14ac:dyDescent="0.25">
      <c r="C179" s="8"/>
      <c r="D179" s="8"/>
      <c r="E179" s="7"/>
      <c r="F179" s="19"/>
      <c r="G179" s="6">
        <f t="shared" si="14"/>
        <v>52</v>
      </c>
      <c r="H179" s="6">
        <f t="shared" si="15"/>
        <v>1900</v>
      </c>
      <c r="I179" s="6">
        <f t="shared" si="12"/>
        <v>0</v>
      </c>
      <c r="J179" s="6">
        <f t="shared" si="13"/>
        <v>0</v>
      </c>
      <c r="K179" s="7"/>
      <c r="L179" s="7"/>
      <c r="M179" s="6">
        <f t="shared" si="16"/>
        <v>0</v>
      </c>
      <c r="N179" s="6">
        <f t="shared" si="17"/>
        <v>0</v>
      </c>
      <c r="P179" s="7"/>
      <c r="Q179" s="7"/>
      <c r="R179" s="7"/>
    </row>
    <row r="180" spans="3:18" x14ac:dyDescent="0.25">
      <c r="C180" s="8"/>
      <c r="D180" s="8"/>
      <c r="E180" s="7"/>
      <c r="F180" s="19"/>
      <c r="G180" s="6">
        <f t="shared" si="14"/>
        <v>52</v>
      </c>
      <c r="H180" s="6">
        <f t="shared" si="15"/>
        <v>1900</v>
      </c>
      <c r="I180" s="6">
        <f t="shared" si="12"/>
        <v>0</v>
      </c>
      <c r="J180" s="6">
        <f t="shared" si="13"/>
        <v>0</v>
      </c>
      <c r="K180" s="7"/>
      <c r="L180" s="7"/>
      <c r="M180" s="6">
        <f t="shared" si="16"/>
        <v>0</v>
      </c>
      <c r="N180" s="6">
        <f t="shared" si="17"/>
        <v>0</v>
      </c>
      <c r="P180" s="7"/>
      <c r="Q180" s="7"/>
      <c r="R180" s="7"/>
    </row>
    <row r="181" spans="3:18" x14ac:dyDescent="0.25">
      <c r="C181" s="8"/>
      <c r="D181" s="8"/>
      <c r="E181" s="7"/>
      <c r="F181" s="19"/>
      <c r="G181" s="6">
        <f t="shared" si="14"/>
        <v>52</v>
      </c>
      <c r="H181" s="6">
        <f t="shared" si="15"/>
        <v>1900</v>
      </c>
      <c r="I181" s="6">
        <f t="shared" si="12"/>
        <v>0</v>
      </c>
      <c r="J181" s="6">
        <f t="shared" si="13"/>
        <v>0</v>
      </c>
      <c r="K181" s="7"/>
      <c r="L181" s="7"/>
      <c r="M181" s="6">
        <f t="shared" si="16"/>
        <v>0</v>
      </c>
      <c r="N181" s="6">
        <f t="shared" si="17"/>
        <v>0</v>
      </c>
      <c r="P181" s="7"/>
      <c r="Q181" s="7"/>
      <c r="R181" s="7"/>
    </row>
    <row r="182" spans="3:18" x14ac:dyDescent="0.25">
      <c r="C182" s="8"/>
      <c r="D182" s="8"/>
      <c r="E182" s="7"/>
      <c r="F182" s="19"/>
      <c r="G182" s="6">
        <f t="shared" si="14"/>
        <v>52</v>
      </c>
      <c r="H182" s="6">
        <f t="shared" si="15"/>
        <v>1900</v>
      </c>
      <c r="I182" s="6">
        <f t="shared" si="12"/>
        <v>0</v>
      </c>
      <c r="J182" s="6">
        <f t="shared" si="13"/>
        <v>0</v>
      </c>
      <c r="K182" s="7"/>
      <c r="L182" s="7"/>
      <c r="M182" s="6">
        <f t="shared" si="16"/>
        <v>0</v>
      </c>
      <c r="N182" s="6">
        <f t="shared" si="17"/>
        <v>0</v>
      </c>
      <c r="P182" s="7"/>
      <c r="Q182" s="7"/>
      <c r="R182" s="7"/>
    </row>
    <row r="183" spans="3:18" x14ac:dyDescent="0.25">
      <c r="C183" s="8"/>
      <c r="D183" s="8"/>
      <c r="E183" s="7"/>
      <c r="F183" s="19"/>
      <c r="G183" s="6">
        <f t="shared" si="14"/>
        <v>52</v>
      </c>
      <c r="H183" s="6">
        <f t="shared" si="15"/>
        <v>1900</v>
      </c>
      <c r="I183" s="6">
        <f t="shared" si="12"/>
        <v>0</v>
      </c>
      <c r="J183" s="6">
        <f t="shared" si="13"/>
        <v>0</v>
      </c>
      <c r="K183" s="7"/>
      <c r="L183" s="7"/>
      <c r="M183" s="6">
        <f t="shared" si="16"/>
        <v>0</v>
      </c>
      <c r="N183" s="6">
        <f t="shared" si="17"/>
        <v>0</v>
      </c>
      <c r="P183" s="7"/>
      <c r="Q183" s="7"/>
      <c r="R183" s="7"/>
    </row>
    <row r="184" spans="3:18" x14ac:dyDescent="0.25">
      <c r="C184" s="8"/>
      <c r="D184" s="8"/>
      <c r="E184" s="7"/>
      <c r="F184" s="19"/>
      <c r="G184" s="6">
        <f t="shared" si="14"/>
        <v>52</v>
      </c>
      <c r="H184" s="6">
        <f t="shared" si="15"/>
        <v>1900</v>
      </c>
      <c r="I184" s="6">
        <f t="shared" si="12"/>
        <v>0</v>
      </c>
      <c r="J184" s="6">
        <f t="shared" si="13"/>
        <v>0</v>
      </c>
      <c r="K184" s="7"/>
      <c r="L184" s="7"/>
      <c r="M184" s="6">
        <f t="shared" si="16"/>
        <v>0</v>
      </c>
      <c r="N184" s="6">
        <f t="shared" si="17"/>
        <v>0</v>
      </c>
      <c r="P184" s="7"/>
      <c r="Q184" s="7"/>
      <c r="R184" s="7"/>
    </row>
    <row r="185" spans="3:18" x14ac:dyDescent="0.25">
      <c r="C185" s="8"/>
      <c r="D185" s="8"/>
      <c r="E185" s="7"/>
      <c r="F185" s="19"/>
      <c r="G185" s="6">
        <f t="shared" si="14"/>
        <v>52</v>
      </c>
      <c r="H185" s="6">
        <f t="shared" si="15"/>
        <v>1900</v>
      </c>
      <c r="I185" s="6">
        <f t="shared" si="12"/>
        <v>0</v>
      </c>
      <c r="J185" s="6">
        <f t="shared" si="13"/>
        <v>0</v>
      </c>
      <c r="K185" s="7"/>
      <c r="L185" s="7"/>
      <c r="M185" s="6">
        <f t="shared" si="16"/>
        <v>0</v>
      </c>
      <c r="N185" s="6">
        <f t="shared" si="17"/>
        <v>0</v>
      </c>
      <c r="P185" s="7"/>
      <c r="Q185" s="7"/>
      <c r="R185" s="7"/>
    </row>
    <row r="186" spans="3:18" x14ac:dyDescent="0.25">
      <c r="C186" s="8"/>
      <c r="D186" s="8"/>
      <c r="E186" s="7"/>
      <c r="F186" s="19"/>
      <c r="G186" s="6">
        <f t="shared" si="14"/>
        <v>52</v>
      </c>
      <c r="H186" s="6">
        <f t="shared" si="15"/>
        <v>1900</v>
      </c>
      <c r="I186" s="6">
        <f t="shared" si="12"/>
        <v>0</v>
      </c>
      <c r="J186" s="6">
        <f t="shared" si="13"/>
        <v>0</v>
      </c>
      <c r="K186" s="7"/>
      <c r="L186" s="7"/>
      <c r="M186" s="6">
        <f t="shared" si="16"/>
        <v>0</v>
      </c>
      <c r="N186" s="6">
        <f t="shared" si="17"/>
        <v>0</v>
      </c>
      <c r="P186" s="7"/>
      <c r="Q186" s="7"/>
      <c r="R186" s="7"/>
    </row>
    <row r="187" spans="3:18" x14ac:dyDescent="0.25">
      <c r="C187" s="8"/>
      <c r="D187" s="8"/>
      <c r="E187" s="7"/>
      <c r="F187" s="19"/>
      <c r="G187" s="6">
        <f t="shared" si="14"/>
        <v>52</v>
      </c>
      <c r="H187" s="6">
        <f t="shared" si="15"/>
        <v>1900</v>
      </c>
      <c r="I187" s="6">
        <f t="shared" si="12"/>
        <v>0</v>
      </c>
      <c r="J187" s="6">
        <f t="shared" si="13"/>
        <v>0</v>
      </c>
      <c r="K187" s="7"/>
      <c r="L187" s="7"/>
      <c r="M187" s="6">
        <f t="shared" si="16"/>
        <v>0</v>
      </c>
      <c r="N187" s="6">
        <f t="shared" si="17"/>
        <v>0</v>
      </c>
      <c r="P187" s="7"/>
      <c r="Q187" s="7"/>
      <c r="R187" s="7"/>
    </row>
    <row r="188" spans="3:18" x14ac:dyDescent="0.25">
      <c r="C188" s="8"/>
      <c r="D188" s="8"/>
      <c r="E188" s="7"/>
      <c r="F188" s="19"/>
      <c r="G188" s="6">
        <f t="shared" si="14"/>
        <v>52</v>
      </c>
      <c r="H188" s="6">
        <f t="shared" si="15"/>
        <v>1900</v>
      </c>
      <c r="I188" s="6">
        <f t="shared" si="12"/>
        <v>0</v>
      </c>
      <c r="J188" s="6">
        <f t="shared" si="13"/>
        <v>0</v>
      </c>
      <c r="K188" s="7"/>
      <c r="L188" s="7"/>
      <c r="M188" s="6">
        <f t="shared" si="16"/>
        <v>0</v>
      </c>
      <c r="N188" s="6">
        <f t="shared" si="17"/>
        <v>0</v>
      </c>
      <c r="P188" s="7"/>
      <c r="Q188" s="7"/>
      <c r="R188" s="7"/>
    </row>
    <row r="189" spans="3:18" x14ac:dyDescent="0.25">
      <c r="C189" s="8"/>
      <c r="D189" s="8"/>
      <c r="E189" s="7"/>
      <c r="F189" s="19"/>
      <c r="G189" s="6">
        <f t="shared" si="14"/>
        <v>52</v>
      </c>
      <c r="H189" s="6">
        <f t="shared" si="15"/>
        <v>1900</v>
      </c>
      <c r="I189" s="6">
        <f t="shared" si="12"/>
        <v>0</v>
      </c>
      <c r="J189" s="6">
        <f t="shared" si="13"/>
        <v>0</v>
      </c>
      <c r="K189" s="7"/>
      <c r="L189" s="7"/>
      <c r="M189" s="6">
        <f t="shared" si="16"/>
        <v>0</v>
      </c>
      <c r="N189" s="6">
        <f t="shared" si="17"/>
        <v>0</v>
      </c>
      <c r="P189" s="7"/>
      <c r="Q189" s="7"/>
      <c r="R189" s="7"/>
    </row>
    <row r="190" spans="3:18" x14ac:dyDescent="0.25">
      <c r="C190" s="8"/>
      <c r="D190" s="8"/>
      <c r="E190" s="7"/>
      <c r="F190" s="19"/>
      <c r="G190" s="6">
        <f t="shared" si="14"/>
        <v>52</v>
      </c>
      <c r="H190" s="6">
        <f t="shared" si="15"/>
        <v>1900</v>
      </c>
      <c r="I190" s="6">
        <f t="shared" si="12"/>
        <v>0</v>
      </c>
      <c r="J190" s="6">
        <f t="shared" si="13"/>
        <v>0</v>
      </c>
      <c r="K190" s="7"/>
      <c r="L190" s="7"/>
      <c r="M190" s="6">
        <f t="shared" si="16"/>
        <v>0</v>
      </c>
      <c r="N190" s="6">
        <f t="shared" si="17"/>
        <v>0</v>
      </c>
      <c r="P190" s="7"/>
      <c r="Q190" s="7"/>
      <c r="R190" s="7"/>
    </row>
    <row r="191" spans="3:18" x14ac:dyDescent="0.25">
      <c r="C191" s="8"/>
      <c r="D191" s="8"/>
      <c r="E191" s="7"/>
      <c r="F191" s="19"/>
      <c r="G191" s="6">
        <f t="shared" si="14"/>
        <v>52</v>
      </c>
      <c r="H191" s="6">
        <f t="shared" si="15"/>
        <v>1900</v>
      </c>
      <c r="I191" s="6">
        <f t="shared" si="12"/>
        <v>0</v>
      </c>
      <c r="J191" s="6">
        <f t="shared" si="13"/>
        <v>0</v>
      </c>
      <c r="K191" s="7"/>
      <c r="L191" s="7"/>
      <c r="M191" s="6">
        <f t="shared" si="16"/>
        <v>0</v>
      </c>
      <c r="N191" s="6">
        <f t="shared" si="17"/>
        <v>0</v>
      </c>
      <c r="P191" s="7"/>
      <c r="Q191" s="7"/>
      <c r="R191" s="7"/>
    </row>
    <row r="192" spans="3:18" x14ac:dyDescent="0.25">
      <c r="C192" s="8"/>
      <c r="D192" s="8"/>
      <c r="E192" s="7"/>
      <c r="F192" s="19"/>
      <c r="G192" s="6">
        <f t="shared" si="14"/>
        <v>52</v>
      </c>
      <c r="H192" s="6">
        <f t="shared" si="15"/>
        <v>1900</v>
      </c>
      <c r="I192" s="6">
        <f t="shared" si="12"/>
        <v>0</v>
      </c>
      <c r="J192" s="6">
        <f t="shared" si="13"/>
        <v>0</v>
      </c>
      <c r="K192" s="7"/>
      <c r="L192" s="7"/>
      <c r="M192" s="6">
        <f t="shared" si="16"/>
        <v>0</v>
      </c>
      <c r="N192" s="6">
        <f t="shared" si="17"/>
        <v>0</v>
      </c>
      <c r="P192" s="7"/>
      <c r="Q192" s="7"/>
      <c r="R192" s="7"/>
    </row>
    <row r="193" spans="3:18" x14ac:dyDescent="0.25">
      <c r="C193" s="8"/>
      <c r="D193" s="8"/>
      <c r="E193" s="7"/>
      <c r="F193" s="19"/>
      <c r="G193" s="6">
        <f t="shared" si="14"/>
        <v>52</v>
      </c>
      <c r="H193" s="6">
        <f t="shared" si="15"/>
        <v>1900</v>
      </c>
      <c r="I193" s="6">
        <f t="shared" si="12"/>
        <v>0</v>
      </c>
      <c r="J193" s="6">
        <f t="shared" si="13"/>
        <v>0</v>
      </c>
      <c r="K193" s="7"/>
      <c r="L193" s="7"/>
      <c r="M193" s="6">
        <f t="shared" si="16"/>
        <v>0</v>
      </c>
      <c r="N193" s="6">
        <f t="shared" si="17"/>
        <v>0</v>
      </c>
      <c r="P193" s="7"/>
      <c r="Q193" s="7"/>
      <c r="R193" s="7"/>
    </row>
    <row r="194" spans="3:18" x14ac:dyDescent="0.25">
      <c r="C194" s="8"/>
      <c r="D194" s="8"/>
      <c r="E194" s="7"/>
      <c r="F194" s="19"/>
      <c r="G194" s="6">
        <f t="shared" si="14"/>
        <v>52</v>
      </c>
      <c r="H194" s="6">
        <f t="shared" si="15"/>
        <v>1900</v>
      </c>
      <c r="I194" s="6">
        <f t="shared" si="12"/>
        <v>0</v>
      </c>
      <c r="J194" s="6">
        <f t="shared" si="13"/>
        <v>0</v>
      </c>
      <c r="K194" s="7"/>
      <c r="L194" s="7"/>
      <c r="M194" s="6">
        <f t="shared" si="16"/>
        <v>0</v>
      </c>
      <c r="N194" s="6">
        <f t="shared" si="17"/>
        <v>0</v>
      </c>
      <c r="P194" s="7"/>
      <c r="Q194" s="7"/>
      <c r="R194" s="7"/>
    </row>
    <row r="195" spans="3:18" x14ac:dyDescent="0.25">
      <c r="C195" s="8"/>
      <c r="D195" s="8"/>
      <c r="E195" s="7"/>
      <c r="F195" s="19"/>
      <c r="G195" s="6">
        <f t="shared" si="14"/>
        <v>52</v>
      </c>
      <c r="H195" s="6">
        <f t="shared" si="15"/>
        <v>1900</v>
      </c>
      <c r="I195" s="6">
        <f t="shared" si="12"/>
        <v>0</v>
      </c>
      <c r="J195" s="6">
        <f t="shared" si="13"/>
        <v>0</v>
      </c>
      <c r="K195" s="7"/>
      <c r="L195" s="7"/>
      <c r="M195" s="6">
        <f t="shared" si="16"/>
        <v>0</v>
      </c>
      <c r="N195" s="6">
        <f t="shared" si="17"/>
        <v>0</v>
      </c>
      <c r="P195" s="7"/>
      <c r="Q195" s="7"/>
      <c r="R195" s="7"/>
    </row>
    <row r="196" spans="3:18" x14ac:dyDescent="0.25">
      <c r="C196" s="8"/>
      <c r="D196" s="8"/>
      <c r="E196" s="7"/>
      <c r="F196" s="19"/>
      <c r="G196" s="6">
        <f t="shared" si="14"/>
        <v>52</v>
      </c>
      <c r="H196" s="6">
        <f t="shared" si="15"/>
        <v>1900</v>
      </c>
      <c r="I196" s="6">
        <f t="shared" si="12"/>
        <v>0</v>
      </c>
      <c r="J196" s="6">
        <f t="shared" si="13"/>
        <v>0</v>
      </c>
      <c r="K196" s="7"/>
      <c r="L196" s="7"/>
      <c r="M196" s="6">
        <f t="shared" si="16"/>
        <v>0</v>
      </c>
      <c r="N196" s="6">
        <f t="shared" si="17"/>
        <v>0</v>
      </c>
      <c r="P196" s="7"/>
      <c r="Q196" s="7"/>
      <c r="R196" s="7"/>
    </row>
    <row r="197" spans="3:18" x14ac:dyDescent="0.25">
      <c r="C197" s="8"/>
      <c r="D197" s="8"/>
      <c r="E197" s="7"/>
      <c r="F197" s="19"/>
      <c r="G197" s="6">
        <f t="shared" si="14"/>
        <v>52</v>
      </c>
      <c r="H197" s="6">
        <f t="shared" si="15"/>
        <v>1900</v>
      </c>
      <c r="I197" s="6">
        <f t="shared" si="12"/>
        <v>0</v>
      </c>
      <c r="J197" s="6">
        <f t="shared" si="13"/>
        <v>0</v>
      </c>
      <c r="K197" s="7"/>
      <c r="L197" s="7"/>
      <c r="M197" s="6">
        <f t="shared" si="16"/>
        <v>0</v>
      </c>
      <c r="N197" s="6">
        <f t="shared" si="17"/>
        <v>0</v>
      </c>
      <c r="P197" s="7"/>
      <c r="Q197" s="7"/>
      <c r="R197" s="7"/>
    </row>
    <row r="198" spans="3:18" x14ac:dyDescent="0.25">
      <c r="C198" s="8"/>
      <c r="D198" s="8"/>
      <c r="E198" s="7"/>
      <c r="F198" s="19"/>
      <c r="G198" s="6">
        <f t="shared" si="14"/>
        <v>52</v>
      </c>
      <c r="H198" s="6">
        <f t="shared" si="15"/>
        <v>1900</v>
      </c>
      <c r="I198" s="6">
        <f t="shared" si="12"/>
        <v>0</v>
      </c>
      <c r="J198" s="6">
        <f t="shared" si="13"/>
        <v>0</v>
      </c>
      <c r="K198" s="7"/>
      <c r="L198" s="7"/>
      <c r="M198" s="6">
        <f t="shared" si="16"/>
        <v>0</v>
      </c>
      <c r="N198" s="6">
        <f t="shared" si="17"/>
        <v>0</v>
      </c>
      <c r="P198" s="7"/>
      <c r="Q198" s="7"/>
      <c r="R198" s="7"/>
    </row>
    <row r="199" spans="3:18" x14ac:dyDescent="0.25">
      <c r="C199" s="8"/>
      <c r="D199" s="8"/>
      <c r="E199" s="7"/>
      <c r="F199" s="19"/>
      <c r="G199" s="6">
        <f t="shared" si="14"/>
        <v>52</v>
      </c>
      <c r="H199" s="6">
        <f t="shared" si="15"/>
        <v>1900</v>
      </c>
      <c r="I199" s="6">
        <f t="shared" si="12"/>
        <v>0</v>
      </c>
      <c r="J199" s="6">
        <f t="shared" si="13"/>
        <v>0</v>
      </c>
      <c r="K199" s="7"/>
      <c r="L199" s="7"/>
      <c r="M199" s="6">
        <f t="shared" si="16"/>
        <v>0</v>
      </c>
      <c r="N199" s="6">
        <f t="shared" si="17"/>
        <v>0</v>
      </c>
      <c r="P199" s="7"/>
      <c r="Q199" s="7"/>
      <c r="R199" s="7"/>
    </row>
    <row r="200" spans="3:18" x14ac:dyDescent="0.25">
      <c r="C200" s="8"/>
      <c r="D200" s="8"/>
      <c r="E200" s="7"/>
      <c r="F200" s="19"/>
      <c r="G200" s="6">
        <f t="shared" si="14"/>
        <v>52</v>
      </c>
      <c r="H200" s="6">
        <f t="shared" si="15"/>
        <v>1900</v>
      </c>
      <c r="I200" s="6">
        <f t="shared" si="12"/>
        <v>0</v>
      </c>
      <c r="J200" s="6">
        <f t="shared" si="13"/>
        <v>0</v>
      </c>
      <c r="K200" s="7"/>
      <c r="L200" s="7"/>
      <c r="M200" s="6">
        <f t="shared" si="16"/>
        <v>0</v>
      </c>
      <c r="N200" s="6">
        <f t="shared" si="17"/>
        <v>0</v>
      </c>
      <c r="P200" s="7"/>
      <c r="Q200" s="7"/>
      <c r="R200" s="7"/>
    </row>
    <row r="201" spans="3:18" x14ac:dyDescent="0.25">
      <c r="C201" s="8"/>
      <c r="D201" s="8"/>
      <c r="E201" s="7"/>
      <c r="F201" s="19"/>
      <c r="G201" s="6">
        <f t="shared" si="14"/>
        <v>52</v>
      </c>
      <c r="H201" s="6">
        <f t="shared" si="15"/>
        <v>1900</v>
      </c>
      <c r="I201" s="6">
        <f t="shared" si="12"/>
        <v>0</v>
      </c>
      <c r="J201" s="6">
        <f t="shared" si="13"/>
        <v>0</v>
      </c>
      <c r="K201" s="7"/>
      <c r="L201" s="7"/>
      <c r="M201" s="6">
        <f t="shared" si="16"/>
        <v>0</v>
      </c>
      <c r="N201" s="6">
        <f t="shared" si="17"/>
        <v>0</v>
      </c>
      <c r="P201" s="7"/>
      <c r="Q201" s="7"/>
      <c r="R201" s="7"/>
    </row>
    <row r="202" spans="3:18" x14ac:dyDescent="0.25">
      <c r="C202" s="8"/>
      <c r="D202" s="8"/>
      <c r="E202" s="7"/>
      <c r="F202" s="19"/>
      <c r="G202" s="6">
        <f t="shared" si="14"/>
        <v>52</v>
      </c>
      <c r="H202" s="6">
        <f t="shared" si="15"/>
        <v>1900</v>
      </c>
      <c r="I202" s="6">
        <f t="shared" ref="I202:I265" si="18">_xlfn.XLOOKUP(E202, P:P, Q:Q, "")</f>
        <v>0</v>
      </c>
      <c r="J202" s="6">
        <f t="shared" ref="J202:J265" si="19">_xlfn.XLOOKUP(E202, P:P, R:R, "")</f>
        <v>0</v>
      </c>
      <c r="K202" s="7"/>
      <c r="L202" s="7"/>
      <c r="M202" s="6">
        <f t="shared" si="16"/>
        <v>0</v>
      </c>
      <c r="N202" s="6">
        <f t="shared" si="17"/>
        <v>0</v>
      </c>
      <c r="P202" s="7"/>
      <c r="Q202" s="7"/>
      <c r="R202" s="7"/>
    </row>
    <row r="203" spans="3:18" x14ac:dyDescent="0.25">
      <c r="C203" s="8"/>
      <c r="D203" s="8"/>
      <c r="E203" s="7"/>
      <c r="F203" s="19"/>
      <c r="G203" s="6">
        <f t="shared" ref="G203:G266" si="20">WEEKNUM(C203, 21)</f>
        <v>52</v>
      </c>
      <c r="H203" s="6">
        <f t="shared" ref="H203:H266" si="21">YEAR(C203)</f>
        <v>1900</v>
      </c>
      <c r="I203" s="6">
        <f t="shared" si="18"/>
        <v>0</v>
      </c>
      <c r="J203" s="6">
        <f t="shared" si="19"/>
        <v>0</v>
      </c>
      <c r="K203" s="7"/>
      <c r="L203" s="7"/>
      <c r="M203" s="6">
        <f t="shared" ref="M203:M266" si="22">IF( K203 &lt;&gt; "", K203, I203)</f>
        <v>0</v>
      </c>
      <c r="N203" s="6">
        <f t="shared" ref="N203:N266" si="23">IF( L203 &lt;&gt; "", L203, J203)</f>
        <v>0</v>
      </c>
      <c r="P203" s="7"/>
      <c r="Q203" s="7"/>
      <c r="R203" s="7"/>
    </row>
    <row r="204" spans="3:18" x14ac:dyDescent="0.25">
      <c r="C204" s="8"/>
      <c r="D204" s="8"/>
      <c r="E204" s="7"/>
      <c r="F204" s="19"/>
      <c r="G204" s="6">
        <f t="shared" si="20"/>
        <v>52</v>
      </c>
      <c r="H204" s="6">
        <f t="shared" si="21"/>
        <v>1900</v>
      </c>
      <c r="I204" s="6">
        <f t="shared" si="18"/>
        <v>0</v>
      </c>
      <c r="J204" s="6">
        <f t="shared" si="19"/>
        <v>0</v>
      </c>
      <c r="K204" s="7"/>
      <c r="L204" s="7"/>
      <c r="M204" s="6">
        <f t="shared" si="22"/>
        <v>0</v>
      </c>
      <c r="N204" s="6">
        <f t="shared" si="23"/>
        <v>0</v>
      </c>
      <c r="P204" s="7"/>
      <c r="Q204" s="7"/>
      <c r="R204" s="7"/>
    </row>
    <row r="205" spans="3:18" x14ac:dyDescent="0.25">
      <c r="C205" s="8"/>
      <c r="D205" s="8"/>
      <c r="E205" s="7"/>
      <c r="F205" s="19"/>
      <c r="G205" s="6">
        <f t="shared" si="20"/>
        <v>52</v>
      </c>
      <c r="H205" s="6">
        <f t="shared" si="21"/>
        <v>1900</v>
      </c>
      <c r="I205" s="6">
        <f t="shared" si="18"/>
        <v>0</v>
      </c>
      <c r="J205" s="6">
        <f t="shared" si="19"/>
        <v>0</v>
      </c>
      <c r="K205" s="7"/>
      <c r="L205" s="7"/>
      <c r="M205" s="6">
        <f t="shared" si="22"/>
        <v>0</v>
      </c>
      <c r="N205" s="6">
        <f t="shared" si="23"/>
        <v>0</v>
      </c>
      <c r="P205" s="7"/>
      <c r="Q205" s="7"/>
      <c r="R205" s="7"/>
    </row>
    <row r="206" spans="3:18" x14ac:dyDescent="0.25">
      <c r="C206" s="8"/>
      <c r="D206" s="8"/>
      <c r="E206" s="7"/>
      <c r="F206" s="19"/>
      <c r="G206" s="6">
        <f t="shared" si="20"/>
        <v>52</v>
      </c>
      <c r="H206" s="6">
        <f t="shared" si="21"/>
        <v>1900</v>
      </c>
      <c r="I206" s="6">
        <f t="shared" si="18"/>
        <v>0</v>
      </c>
      <c r="J206" s="6">
        <f t="shared" si="19"/>
        <v>0</v>
      </c>
      <c r="K206" s="7"/>
      <c r="L206" s="7"/>
      <c r="M206" s="6">
        <f t="shared" si="22"/>
        <v>0</v>
      </c>
      <c r="N206" s="6">
        <f t="shared" si="23"/>
        <v>0</v>
      </c>
      <c r="P206" s="7"/>
      <c r="Q206" s="7"/>
      <c r="R206" s="7"/>
    </row>
    <row r="207" spans="3:18" x14ac:dyDescent="0.25">
      <c r="C207" s="8"/>
      <c r="D207" s="8"/>
      <c r="E207" s="7"/>
      <c r="F207" s="19"/>
      <c r="G207" s="6">
        <f t="shared" si="20"/>
        <v>52</v>
      </c>
      <c r="H207" s="6">
        <f t="shared" si="21"/>
        <v>1900</v>
      </c>
      <c r="I207" s="6">
        <f t="shared" si="18"/>
        <v>0</v>
      </c>
      <c r="J207" s="6">
        <f t="shared" si="19"/>
        <v>0</v>
      </c>
      <c r="K207" s="7"/>
      <c r="L207" s="7"/>
      <c r="M207" s="6">
        <f t="shared" si="22"/>
        <v>0</v>
      </c>
      <c r="N207" s="6">
        <f t="shared" si="23"/>
        <v>0</v>
      </c>
      <c r="P207" s="7"/>
      <c r="Q207" s="7"/>
      <c r="R207" s="7"/>
    </row>
    <row r="208" spans="3:18" x14ac:dyDescent="0.25">
      <c r="C208" s="8"/>
      <c r="D208" s="8"/>
      <c r="E208" s="7"/>
      <c r="F208" s="19"/>
      <c r="G208" s="6">
        <f t="shared" si="20"/>
        <v>52</v>
      </c>
      <c r="H208" s="6">
        <f t="shared" si="21"/>
        <v>1900</v>
      </c>
      <c r="I208" s="6">
        <f t="shared" si="18"/>
        <v>0</v>
      </c>
      <c r="J208" s="6">
        <f t="shared" si="19"/>
        <v>0</v>
      </c>
      <c r="K208" s="7"/>
      <c r="L208" s="7"/>
      <c r="M208" s="6">
        <f t="shared" si="22"/>
        <v>0</v>
      </c>
      <c r="N208" s="6">
        <f t="shared" si="23"/>
        <v>0</v>
      </c>
      <c r="P208" s="7"/>
      <c r="Q208" s="7"/>
      <c r="R208" s="7"/>
    </row>
    <row r="209" spans="3:18" x14ac:dyDescent="0.25">
      <c r="C209" s="8"/>
      <c r="D209" s="8"/>
      <c r="E209" s="7"/>
      <c r="F209" s="19"/>
      <c r="G209" s="6">
        <f t="shared" si="20"/>
        <v>52</v>
      </c>
      <c r="H209" s="6">
        <f t="shared" si="21"/>
        <v>1900</v>
      </c>
      <c r="I209" s="6">
        <f t="shared" si="18"/>
        <v>0</v>
      </c>
      <c r="J209" s="6">
        <f t="shared" si="19"/>
        <v>0</v>
      </c>
      <c r="K209" s="7"/>
      <c r="L209" s="7"/>
      <c r="M209" s="6">
        <f t="shared" si="22"/>
        <v>0</v>
      </c>
      <c r="N209" s="6">
        <f t="shared" si="23"/>
        <v>0</v>
      </c>
      <c r="P209" s="7"/>
      <c r="Q209" s="7"/>
      <c r="R209" s="7"/>
    </row>
    <row r="210" spans="3:18" x14ac:dyDescent="0.25">
      <c r="C210" s="8"/>
      <c r="D210" s="8"/>
      <c r="E210" s="7"/>
      <c r="F210" s="19"/>
      <c r="G210" s="6">
        <f t="shared" si="20"/>
        <v>52</v>
      </c>
      <c r="H210" s="6">
        <f t="shared" si="21"/>
        <v>1900</v>
      </c>
      <c r="I210" s="6">
        <f t="shared" si="18"/>
        <v>0</v>
      </c>
      <c r="J210" s="6">
        <f t="shared" si="19"/>
        <v>0</v>
      </c>
      <c r="K210" s="7"/>
      <c r="L210" s="7"/>
      <c r="M210" s="6">
        <f t="shared" si="22"/>
        <v>0</v>
      </c>
      <c r="N210" s="6">
        <f t="shared" si="23"/>
        <v>0</v>
      </c>
      <c r="P210" s="7"/>
      <c r="Q210" s="7"/>
      <c r="R210" s="7"/>
    </row>
    <row r="211" spans="3:18" x14ac:dyDescent="0.25">
      <c r="C211" s="8"/>
      <c r="D211" s="8"/>
      <c r="E211" s="7"/>
      <c r="F211" s="19"/>
      <c r="G211" s="6">
        <f t="shared" si="20"/>
        <v>52</v>
      </c>
      <c r="H211" s="6">
        <f t="shared" si="21"/>
        <v>1900</v>
      </c>
      <c r="I211" s="6">
        <f t="shared" si="18"/>
        <v>0</v>
      </c>
      <c r="J211" s="6">
        <f t="shared" si="19"/>
        <v>0</v>
      </c>
      <c r="K211" s="7"/>
      <c r="L211" s="7"/>
      <c r="M211" s="6">
        <f t="shared" si="22"/>
        <v>0</v>
      </c>
      <c r="N211" s="6">
        <f t="shared" si="23"/>
        <v>0</v>
      </c>
      <c r="P211" s="7"/>
      <c r="Q211" s="7"/>
      <c r="R211" s="7"/>
    </row>
    <row r="212" spans="3:18" x14ac:dyDescent="0.25">
      <c r="C212" s="8"/>
      <c r="D212" s="8"/>
      <c r="E212" s="7"/>
      <c r="F212" s="19"/>
      <c r="G212" s="6">
        <f t="shared" si="20"/>
        <v>52</v>
      </c>
      <c r="H212" s="6">
        <f t="shared" si="21"/>
        <v>1900</v>
      </c>
      <c r="I212" s="6">
        <f t="shared" si="18"/>
        <v>0</v>
      </c>
      <c r="J212" s="6">
        <f t="shared" si="19"/>
        <v>0</v>
      </c>
      <c r="K212" s="7"/>
      <c r="L212" s="7"/>
      <c r="M212" s="6">
        <f t="shared" si="22"/>
        <v>0</v>
      </c>
      <c r="N212" s="6">
        <f t="shared" si="23"/>
        <v>0</v>
      </c>
      <c r="P212" s="7"/>
      <c r="Q212" s="7"/>
      <c r="R212" s="7"/>
    </row>
    <row r="213" spans="3:18" x14ac:dyDescent="0.25">
      <c r="C213" s="8"/>
      <c r="D213" s="8"/>
      <c r="E213" s="7"/>
      <c r="F213" s="19"/>
      <c r="G213" s="6">
        <f t="shared" si="20"/>
        <v>52</v>
      </c>
      <c r="H213" s="6">
        <f t="shared" si="21"/>
        <v>1900</v>
      </c>
      <c r="I213" s="6">
        <f t="shared" si="18"/>
        <v>0</v>
      </c>
      <c r="J213" s="6">
        <f t="shared" si="19"/>
        <v>0</v>
      </c>
      <c r="K213" s="7"/>
      <c r="L213" s="7"/>
      <c r="M213" s="6">
        <f t="shared" si="22"/>
        <v>0</v>
      </c>
      <c r="N213" s="6">
        <f t="shared" si="23"/>
        <v>0</v>
      </c>
      <c r="P213" s="7"/>
      <c r="Q213" s="7"/>
      <c r="R213" s="7"/>
    </row>
    <row r="214" spans="3:18" x14ac:dyDescent="0.25">
      <c r="C214" s="8"/>
      <c r="D214" s="8"/>
      <c r="E214" s="7"/>
      <c r="F214" s="19"/>
      <c r="G214" s="6">
        <f t="shared" si="20"/>
        <v>52</v>
      </c>
      <c r="H214" s="6">
        <f t="shared" si="21"/>
        <v>1900</v>
      </c>
      <c r="I214" s="6">
        <f t="shared" si="18"/>
        <v>0</v>
      </c>
      <c r="J214" s="6">
        <f t="shared" si="19"/>
        <v>0</v>
      </c>
      <c r="K214" s="7"/>
      <c r="L214" s="7"/>
      <c r="M214" s="6">
        <f t="shared" si="22"/>
        <v>0</v>
      </c>
      <c r="N214" s="6">
        <f t="shared" si="23"/>
        <v>0</v>
      </c>
      <c r="P214" s="7"/>
      <c r="Q214" s="7"/>
      <c r="R214" s="7"/>
    </row>
    <row r="215" spans="3:18" x14ac:dyDescent="0.25">
      <c r="C215" s="8"/>
      <c r="D215" s="8"/>
      <c r="E215" s="7"/>
      <c r="F215" s="19"/>
      <c r="G215" s="6">
        <f t="shared" si="20"/>
        <v>52</v>
      </c>
      <c r="H215" s="6">
        <f t="shared" si="21"/>
        <v>1900</v>
      </c>
      <c r="I215" s="6">
        <f t="shared" si="18"/>
        <v>0</v>
      </c>
      <c r="J215" s="6">
        <f t="shared" si="19"/>
        <v>0</v>
      </c>
      <c r="K215" s="7"/>
      <c r="L215" s="7"/>
      <c r="M215" s="6">
        <f t="shared" si="22"/>
        <v>0</v>
      </c>
      <c r="N215" s="6">
        <f t="shared" si="23"/>
        <v>0</v>
      </c>
      <c r="P215" s="7"/>
      <c r="Q215" s="7"/>
      <c r="R215" s="7"/>
    </row>
    <row r="216" spans="3:18" x14ac:dyDescent="0.25">
      <c r="C216" s="8"/>
      <c r="D216" s="8"/>
      <c r="E216" s="7"/>
      <c r="F216" s="19"/>
      <c r="G216" s="6">
        <f t="shared" si="20"/>
        <v>52</v>
      </c>
      <c r="H216" s="6">
        <f t="shared" si="21"/>
        <v>1900</v>
      </c>
      <c r="I216" s="6">
        <f t="shared" si="18"/>
        <v>0</v>
      </c>
      <c r="J216" s="6">
        <f t="shared" si="19"/>
        <v>0</v>
      </c>
      <c r="K216" s="7"/>
      <c r="L216" s="7"/>
      <c r="M216" s="6">
        <f t="shared" si="22"/>
        <v>0</v>
      </c>
      <c r="N216" s="6">
        <f t="shared" si="23"/>
        <v>0</v>
      </c>
      <c r="P216" s="7"/>
      <c r="Q216" s="7"/>
      <c r="R216" s="7"/>
    </row>
    <row r="217" spans="3:18" x14ac:dyDescent="0.25">
      <c r="C217" s="8"/>
      <c r="D217" s="8"/>
      <c r="E217" s="7"/>
      <c r="F217" s="19"/>
      <c r="G217" s="6">
        <f t="shared" si="20"/>
        <v>52</v>
      </c>
      <c r="H217" s="6">
        <f t="shared" si="21"/>
        <v>1900</v>
      </c>
      <c r="I217" s="6">
        <f t="shared" si="18"/>
        <v>0</v>
      </c>
      <c r="J217" s="6">
        <f t="shared" si="19"/>
        <v>0</v>
      </c>
      <c r="K217" s="7"/>
      <c r="L217" s="7"/>
      <c r="M217" s="6">
        <f t="shared" si="22"/>
        <v>0</v>
      </c>
      <c r="N217" s="6">
        <f t="shared" si="23"/>
        <v>0</v>
      </c>
      <c r="P217" s="7"/>
      <c r="Q217" s="7"/>
      <c r="R217" s="7"/>
    </row>
    <row r="218" spans="3:18" x14ac:dyDescent="0.25">
      <c r="C218" s="8"/>
      <c r="D218" s="8"/>
      <c r="E218" s="7"/>
      <c r="F218" s="19"/>
      <c r="G218" s="6">
        <f t="shared" si="20"/>
        <v>52</v>
      </c>
      <c r="H218" s="6">
        <f t="shared" si="21"/>
        <v>1900</v>
      </c>
      <c r="I218" s="6">
        <f t="shared" si="18"/>
        <v>0</v>
      </c>
      <c r="J218" s="6">
        <f t="shared" si="19"/>
        <v>0</v>
      </c>
      <c r="K218" s="7"/>
      <c r="L218" s="7"/>
      <c r="M218" s="6">
        <f t="shared" si="22"/>
        <v>0</v>
      </c>
      <c r="N218" s="6">
        <f t="shared" si="23"/>
        <v>0</v>
      </c>
      <c r="P218" s="7"/>
      <c r="Q218" s="7"/>
      <c r="R218" s="7"/>
    </row>
    <row r="219" spans="3:18" x14ac:dyDescent="0.25">
      <c r="C219" s="8"/>
      <c r="D219" s="8"/>
      <c r="E219" s="7"/>
      <c r="F219" s="19"/>
      <c r="G219" s="6">
        <f t="shared" si="20"/>
        <v>52</v>
      </c>
      <c r="H219" s="6">
        <f t="shared" si="21"/>
        <v>1900</v>
      </c>
      <c r="I219" s="6">
        <f t="shared" si="18"/>
        <v>0</v>
      </c>
      <c r="J219" s="6">
        <f t="shared" si="19"/>
        <v>0</v>
      </c>
      <c r="K219" s="7"/>
      <c r="L219" s="7"/>
      <c r="M219" s="6">
        <f t="shared" si="22"/>
        <v>0</v>
      </c>
      <c r="N219" s="6">
        <f t="shared" si="23"/>
        <v>0</v>
      </c>
      <c r="P219" s="7"/>
      <c r="Q219" s="7"/>
      <c r="R219" s="7"/>
    </row>
    <row r="220" spans="3:18" x14ac:dyDescent="0.25">
      <c r="C220" s="8"/>
      <c r="D220" s="8"/>
      <c r="E220" s="7"/>
      <c r="F220" s="19"/>
      <c r="G220" s="6">
        <f t="shared" si="20"/>
        <v>52</v>
      </c>
      <c r="H220" s="6">
        <f t="shared" si="21"/>
        <v>1900</v>
      </c>
      <c r="I220" s="6">
        <f t="shared" si="18"/>
        <v>0</v>
      </c>
      <c r="J220" s="6">
        <f t="shared" si="19"/>
        <v>0</v>
      </c>
      <c r="K220" s="7"/>
      <c r="L220" s="7"/>
      <c r="M220" s="6">
        <f t="shared" si="22"/>
        <v>0</v>
      </c>
      <c r="N220" s="6">
        <f t="shared" si="23"/>
        <v>0</v>
      </c>
      <c r="P220" s="7"/>
      <c r="Q220" s="7"/>
      <c r="R220" s="7"/>
    </row>
    <row r="221" spans="3:18" x14ac:dyDescent="0.25">
      <c r="C221" s="8"/>
      <c r="D221" s="8"/>
      <c r="E221" s="7"/>
      <c r="F221" s="19"/>
      <c r="G221" s="6">
        <f t="shared" si="20"/>
        <v>52</v>
      </c>
      <c r="H221" s="6">
        <f t="shared" si="21"/>
        <v>1900</v>
      </c>
      <c r="I221" s="6">
        <f t="shared" si="18"/>
        <v>0</v>
      </c>
      <c r="J221" s="6">
        <f t="shared" si="19"/>
        <v>0</v>
      </c>
      <c r="K221" s="7"/>
      <c r="L221" s="7"/>
      <c r="M221" s="6">
        <f t="shared" si="22"/>
        <v>0</v>
      </c>
      <c r="N221" s="6">
        <f t="shared" si="23"/>
        <v>0</v>
      </c>
      <c r="P221" s="7"/>
      <c r="Q221" s="7"/>
      <c r="R221" s="7"/>
    </row>
    <row r="222" spans="3:18" x14ac:dyDescent="0.25">
      <c r="C222" s="8"/>
      <c r="D222" s="8"/>
      <c r="E222" s="7"/>
      <c r="F222" s="19"/>
      <c r="G222" s="6">
        <f t="shared" si="20"/>
        <v>52</v>
      </c>
      <c r="H222" s="6">
        <f t="shared" si="21"/>
        <v>1900</v>
      </c>
      <c r="I222" s="6">
        <f t="shared" si="18"/>
        <v>0</v>
      </c>
      <c r="J222" s="6">
        <f t="shared" si="19"/>
        <v>0</v>
      </c>
      <c r="K222" s="7"/>
      <c r="L222" s="7"/>
      <c r="M222" s="6">
        <f t="shared" si="22"/>
        <v>0</v>
      </c>
      <c r="N222" s="6">
        <f t="shared" si="23"/>
        <v>0</v>
      </c>
      <c r="P222" s="7"/>
      <c r="Q222" s="7"/>
      <c r="R222" s="7"/>
    </row>
    <row r="223" spans="3:18" x14ac:dyDescent="0.25">
      <c r="C223" s="8"/>
      <c r="D223" s="8"/>
      <c r="E223" s="7"/>
      <c r="F223" s="19"/>
      <c r="G223" s="6">
        <f t="shared" si="20"/>
        <v>52</v>
      </c>
      <c r="H223" s="6">
        <f t="shared" si="21"/>
        <v>1900</v>
      </c>
      <c r="I223" s="6">
        <f t="shared" si="18"/>
        <v>0</v>
      </c>
      <c r="J223" s="6">
        <f t="shared" si="19"/>
        <v>0</v>
      </c>
      <c r="K223" s="7"/>
      <c r="L223" s="7"/>
      <c r="M223" s="6">
        <f t="shared" si="22"/>
        <v>0</v>
      </c>
      <c r="N223" s="6">
        <f t="shared" si="23"/>
        <v>0</v>
      </c>
      <c r="P223" s="7"/>
      <c r="Q223" s="7"/>
      <c r="R223" s="7"/>
    </row>
    <row r="224" spans="3:18" x14ac:dyDescent="0.25">
      <c r="C224" s="8"/>
      <c r="D224" s="8"/>
      <c r="E224" s="7"/>
      <c r="F224" s="19"/>
      <c r="G224" s="6">
        <f t="shared" si="20"/>
        <v>52</v>
      </c>
      <c r="H224" s="6">
        <f t="shared" si="21"/>
        <v>1900</v>
      </c>
      <c r="I224" s="6">
        <f t="shared" si="18"/>
        <v>0</v>
      </c>
      <c r="J224" s="6">
        <f t="shared" si="19"/>
        <v>0</v>
      </c>
      <c r="K224" s="7"/>
      <c r="L224" s="7"/>
      <c r="M224" s="6">
        <f t="shared" si="22"/>
        <v>0</v>
      </c>
      <c r="N224" s="6">
        <f t="shared" si="23"/>
        <v>0</v>
      </c>
      <c r="P224" s="7"/>
      <c r="Q224" s="7"/>
      <c r="R224" s="7"/>
    </row>
    <row r="225" spans="3:18" x14ac:dyDescent="0.25">
      <c r="C225" s="8"/>
      <c r="D225" s="8"/>
      <c r="E225" s="7"/>
      <c r="F225" s="19"/>
      <c r="G225" s="6">
        <f t="shared" si="20"/>
        <v>52</v>
      </c>
      <c r="H225" s="6">
        <f t="shared" si="21"/>
        <v>1900</v>
      </c>
      <c r="I225" s="6">
        <f t="shared" si="18"/>
        <v>0</v>
      </c>
      <c r="J225" s="6">
        <f t="shared" si="19"/>
        <v>0</v>
      </c>
      <c r="K225" s="7"/>
      <c r="L225" s="7"/>
      <c r="M225" s="6">
        <f t="shared" si="22"/>
        <v>0</v>
      </c>
      <c r="N225" s="6">
        <f t="shared" si="23"/>
        <v>0</v>
      </c>
      <c r="P225" s="7"/>
      <c r="Q225" s="7"/>
      <c r="R225" s="7"/>
    </row>
    <row r="226" spans="3:18" x14ac:dyDescent="0.25">
      <c r="C226" s="8"/>
      <c r="D226" s="8"/>
      <c r="E226" s="7"/>
      <c r="F226" s="19"/>
      <c r="G226" s="6">
        <f t="shared" si="20"/>
        <v>52</v>
      </c>
      <c r="H226" s="6">
        <f t="shared" si="21"/>
        <v>1900</v>
      </c>
      <c r="I226" s="6">
        <f t="shared" si="18"/>
        <v>0</v>
      </c>
      <c r="J226" s="6">
        <f t="shared" si="19"/>
        <v>0</v>
      </c>
      <c r="K226" s="7"/>
      <c r="L226" s="7"/>
      <c r="M226" s="6">
        <f t="shared" si="22"/>
        <v>0</v>
      </c>
      <c r="N226" s="6">
        <f t="shared" si="23"/>
        <v>0</v>
      </c>
      <c r="P226" s="7"/>
      <c r="Q226" s="7"/>
      <c r="R226" s="7"/>
    </row>
    <row r="227" spans="3:18" x14ac:dyDescent="0.25">
      <c r="C227" s="8"/>
      <c r="D227" s="8"/>
      <c r="E227" s="7"/>
      <c r="F227" s="19"/>
      <c r="G227" s="6">
        <f t="shared" si="20"/>
        <v>52</v>
      </c>
      <c r="H227" s="6">
        <f t="shared" si="21"/>
        <v>1900</v>
      </c>
      <c r="I227" s="6">
        <f t="shared" si="18"/>
        <v>0</v>
      </c>
      <c r="J227" s="6">
        <f t="shared" si="19"/>
        <v>0</v>
      </c>
      <c r="K227" s="7"/>
      <c r="L227" s="7"/>
      <c r="M227" s="6">
        <f t="shared" si="22"/>
        <v>0</v>
      </c>
      <c r="N227" s="6">
        <f t="shared" si="23"/>
        <v>0</v>
      </c>
      <c r="P227" s="7"/>
      <c r="Q227" s="7"/>
      <c r="R227" s="7"/>
    </row>
    <row r="228" spans="3:18" x14ac:dyDescent="0.25">
      <c r="C228" s="8"/>
      <c r="D228" s="8"/>
      <c r="E228" s="7"/>
      <c r="F228" s="19"/>
      <c r="G228" s="6">
        <f t="shared" si="20"/>
        <v>52</v>
      </c>
      <c r="H228" s="6">
        <f t="shared" si="21"/>
        <v>1900</v>
      </c>
      <c r="I228" s="6">
        <f t="shared" si="18"/>
        <v>0</v>
      </c>
      <c r="J228" s="6">
        <f t="shared" si="19"/>
        <v>0</v>
      </c>
      <c r="K228" s="7"/>
      <c r="L228" s="7"/>
      <c r="M228" s="6">
        <f t="shared" si="22"/>
        <v>0</v>
      </c>
      <c r="N228" s="6">
        <f t="shared" si="23"/>
        <v>0</v>
      </c>
      <c r="P228" s="7"/>
      <c r="Q228" s="7"/>
      <c r="R228" s="7"/>
    </row>
    <row r="229" spans="3:18" x14ac:dyDescent="0.25">
      <c r="C229" s="8"/>
      <c r="D229" s="8"/>
      <c r="E229" s="7"/>
      <c r="F229" s="19"/>
      <c r="G229" s="6">
        <f t="shared" si="20"/>
        <v>52</v>
      </c>
      <c r="H229" s="6">
        <f t="shared" si="21"/>
        <v>1900</v>
      </c>
      <c r="I229" s="6">
        <f t="shared" si="18"/>
        <v>0</v>
      </c>
      <c r="J229" s="6">
        <f t="shared" si="19"/>
        <v>0</v>
      </c>
      <c r="K229" s="7"/>
      <c r="L229" s="7"/>
      <c r="M229" s="6">
        <f t="shared" si="22"/>
        <v>0</v>
      </c>
      <c r="N229" s="6">
        <f t="shared" si="23"/>
        <v>0</v>
      </c>
      <c r="P229" s="7"/>
      <c r="Q229" s="7"/>
      <c r="R229" s="7"/>
    </row>
    <row r="230" spans="3:18" x14ac:dyDescent="0.25">
      <c r="C230" s="8"/>
      <c r="D230" s="8"/>
      <c r="E230" s="7"/>
      <c r="F230" s="19"/>
      <c r="G230" s="6">
        <f t="shared" si="20"/>
        <v>52</v>
      </c>
      <c r="H230" s="6">
        <f t="shared" si="21"/>
        <v>1900</v>
      </c>
      <c r="I230" s="6">
        <f t="shared" si="18"/>
        <v>0</v>
      </c>
      <c r="J230" s="6">
        <f t="shared" si="19"/>
        <v>0</v>
      </c>
      <c r="K230" s="7"/>
      <c r="L230" s="7"/>
      <c r="M230" s="6">
        <f t="shared" si="22"/>
        <v>0</v>
      </c>
      <c r="N230" s="6">
        <f t="shared" si="23"/>
        <v>0</v>
      </c>
      <c r="P230" s="7"/>
      <c r="Q230" s="7"/>
      <c r="R230" s="7"/>
    </row>
    <row r="231" spans="3:18" x14ac:dyDescent="0.25">
      <c r="C231" s="8"/>
      <c r="D231" s="8"/>
      <c r="E231" s="7"/>
      <c r="F231" s="19"/>
      <c r="G231" s="6">
        <f t="shared" si="20"/>
        <v>52</v>
      </c>
      <c r="H231" s="6">
        <f t="shared" si="21"/>
        <v>1900</v>
      </c>
      <c r="I231" s="6">
        <f t="shared" si="18"/>
        <v>0</v>
      </c>
      <c r="J231" s="6">
        <f t="shared" si="19"/>
        <v>0</v>
      </c>
      <c r="K231" s="7"/>
      <c r="L231" s="7"/>
      <c r="M231" s="6">
        <f t="shared" si="22"/>
        <v>0</v>
      </c>
      <c r="N231" s="6">
        <f t="shared" si="23"/>
        <v>0</v>
      </c>
      <c r="P231" s="7"/>
      <c r="Q231" s="7"/>
      <c r="R231" s="7"/>
    </row>
    <row r="232" spans="3:18" x14ac:dyDescent="0.25">
      <c r="C232" s="8"/>
      <c r="D232" s="8"/>
      <c r="E232" s="7"/>
      <c r="F232" s="19"/>
      <c r="G232" s="6">
        <f t="shared" si="20"/>
        <v>52</v>
      </c>
      <c r="H232" s="6">
        <f t="shared" si="21"/>
        <v>1900</v>
      </c>
      <c r="I232" s="6">
        <f t="shared" si="18"/>
        <v>0</v>
      </c>
      <c r="J232" s="6">
        <f t="shared" si="19"/>
        <v>0</v>
      </c>
      <c r="K232" s="7"/>
      <c r="L232" s="7"/>
      <c r="M232" s="6">
        <f t="shared" si="22"/>
        <v>0</v>
      </c>
      <c r="N232" s="6">
        <f t="shared" si="23"/>
        <v>0</v>
      </c>
      <c r="P232" s="7"/>
      <c r="Q232" s="7"/>
      <c r="R232" s="7"/>
    </row>
    <row r="233" spans="3:18" x14ac:dyDescent="0.25">
      <c r="C233" s="8"/>
      <c r="D233" s="8"/>
      <c r="E233" s="7"/>
      <c r="F233" s="19"/>
      <c r="G233" s="6">
        <f t="shared" si="20"/>
        <v>52</v>
      </c>
      <c r="H233" s="6">
        <f t="shared" si="21"/>
        <v>1900</v>
      </c>
      <c r="I233" s="6">
        <f t="shared" si="18"/>
        <v>0</v>
      </c>
      <c r="J233" s="6">
        <f t="shared" si="19"/>
        <v>0</v>
      </c>
      <c r="K233" s="7"/>
      <c r="L233" s="7"/>
      <c r="M233" s="6">
        <f t="shared" si="22"/>
        <v>0</v>
      </c>
      <c r="N233" s="6">
        <f t="shared" si="23"/>
        <v>0</v>
      </c>
      <c r="P233" s="7"/>
      <c r="Q233" s="7"/>
      <c r="R233" s="7"/>
    </row>
    <row r="234" spans="3:18" x14ac:dyDescent="0.25">
      <c r="C234" s="8"/>
      <c r="D234" s="8"/>
      <c r="E234" s="7"/>
      <c r="F234" s="19"/>
      <c r="G234" s="6">
        <f t="shared" si="20"/>
        <v>52</v>
      </c>
      <c r="H234" s="6">
        <f t="shared" si="21"/>
        <v>1900</v>
      </c>
      <c r="I234" s="6">
        <f t="shared" si="18"/>
        <v>0</v>
      </c>
      <c r="J234" s="6">
        <f t="shared" si="19"/>
        <v>0</v>
      </c>
      <c r="K234" s="7"/>
      <c r="L234" s="7"/>
      <c r="M234" s="6">
        <f t="shared" si="22"/>
        <v>0</v>
      </c>
      <c r="N234" s="6">
        <f t="shared" si="23"/>
        <v>0</v>
      </c>
      <c r="P234" s="7"/>
      <c r="Q234" s="7"/>
      <c r="R234" s="7"/>
    </row>
    <row r="235" spans="3:18" x14ac:dyDescent="0.25">
      <c r="C235" s="8"/>
      <c r="D235" s="8"/>
      <c r="E235" s="7"/>
      <c r="F235" s="19"/>
      <c r="G235" s="6">
        <f t="shared" si="20"/>
        <v>52</v>
      </c>
      <c r="H235" s="6">
        <f t="shared" si="21"/>
        <v>1900</v>
      </c>
      <c r="I235" s="6">
        <f t="shared" si="18"/>
        <v>0</v>
      </c>
      <c r="J235" s="6">
        <f t="shared" si="19"/>
        <v>0</v>
      </c>
      <c r="K235" s="7"/>
      <c r="L235" s="7"/>
      <c r="M235" s="6">
        <f t="shared" si="22"/>
        <v>0</v>
      </c>
      <c r="N235" s="6">
        <f t="shared" si="23"/>
        <v>0</v>
      </c>
      <c r="P235" s="7"/>
      <c r="Q235" s="7"/>
      <c r="R235" s="7"/>
    </row>
    <row r="236" spans="3:18" x14ac:dyDescent="0.25">
      <c r="C236" s="8"/>
      <c r="D236" s="8"/>
      <c r="E236" s="7"/>
      <c r="F236" s="19"/>
      <c r="G236" s="6">
        <f t="shared" si="20"/>
        <v>52</v>
      </c>
      <c r="H236" s="6">
        <f t="shared" si="21"/>
        <v>1900</v>
      </c>
      <c r="I236" s="6">
        <f t="shared" si="18"/>
        <v>0</v>
      </c>
      <c r="J236" s="6">
        <f t="shared" si="19"/>
        <v>0</v>
      </c>
      <c r="K236" s="7"/>
      <c r="L236" s="7"/>
      <c r="M236" s="6">
        <f t="shared" si="22"/>
        <v>0</v>
      </c>
      <c r="N236" s="6">
        <f t="shared" si="23"/>
        <v>0</v>
      </c>
      <c r="P236" s="7"/>
      <c r="Q236" s="7"/>
      <c r="R236" s="7"/>
    </row>
    <row r="237" spans="3:18" x14ac:dyDescent="0.25">
      <c r="C237" s="8"/>
      <c r="D237" s="8"/>
      <c r="E237" s="7"/>
      <c r="F237" s="19"/>
      <c r="G237" s="6">
        <f t="shared" si="20"/>
        <v>52</v>
      </c>
      <c r="H237" s="6">
        <f t="shared" si="21"/>
        <v>1900</v>
      </c>
      <c r="I237" s="6">
        <f t="shared" si="18"/>
        <v>0</v>
      </c>
      <c r="J237" s="6">
        <f t="shared" si="19"/>
        <v>0</v>
      </c>
      <c r="K237" s="7"/>
      <c r="L237" s="7"/>
      <c r="M237" s="6">
        <f t="shared" si="22"/>
        <v>0</v>
      </c>
      <c r="N237" s="6">
        <f t="shared" si="23"/>
        <v>0</v>
      </c>
      <c r="P237" s="7"/>
      <c r="Q237" s="7"/>
      <c r="R237" s="7"/>
    </row>
    <row r="238" spans="3:18" x14ac:dyDescent="0.25">
      <c r="C238" s="8"/>
      <c r="D238" s="8"/>
      <c r="E238" s="7"/>
      <c r="F238" s="19"/>
      <c r="G238" s="6">
        <f t="shared" si="20"/>
        <v>52</v>
      </c>
      <c r="H238" s="6">
        <f t="shared" si="21"/>
        <v>1900</v>
      </c>
      <c r="I238" s="6">
        <f t="shared" si="18"/>
        <v>0</v>
      </c>
      <c r="J238" s="6">
        <f t="shared" si="19"/>
        <v>0</v>
      </c>
      <c r="K238" s="7"/>
      <c r="L238" s="7"/>
      <c r="M238" s="6">
        <f t="shared" si="22"/>
        <v>0</v>
      </c>
      <c r="N238" s="6">
        <f t="shared" si="23"/>
        <v>0</v>
      </c>
      <c r="P238" s="7"/>
      <c r="Q238" s="7"/>
      <c r="R238" s="7"/>
    </row>
    <row r="239" spans="3:18" x14ac:dyDescent="0.25">
      <c r="C239" s="8"/>
      <c r="D239" s="8"/>
      <c r="E239" s="7"/>
      <c r="F239" s="19"/>
      <c r="G239" s="6">
        <f t="shared" si="20"/>
        <v>52</v>
      </c>
      <c r="H239" s="6">
        <f t="shared" si="21"/>
        <v>1900</v>
      </c>
      <c r="I239" s="6">
        <f t="shared" si="18"/>
        <v>0</v>
      </c>
      <c r="J239" s="6">
        <f t="shared" si="19"/>
        <v>0</v>
      </c>
      <c r="K239" s="7"/>
      <c r="L239" s="7"/>
      <c r="M239" s="6">
        <f t="shared" si="22"/>
        <v>0</v>
      </c>
      <c r="N239" s="6">
        <f t="shared" si="23"/>
        <v>0</v>
      </c>
      <c r="P239" s="7"/>
      <c r="Q239" s="7"/>
      <c r="R239" s="7"/>
    </row>
    <row r="240" spans="3:18" x14ac:dyDescent="0.25">
      <c r="C240" s="8"/>
      <c r="D240" s="8"/>
      <c r="E240" s="7"/>
      <c r="F240" s="19"/>
      <c r="G240" s="6">
        <f t="shared" si="20"/>
        <v>52</v>
      </c>
      <c r="H240" s="6">
        <f t="shared" si="21"/>
        <v>1900</v>
      </c>
      <c r="I240" s="6">
        <f t="shared" si="18"/>
        <v>0</v>
      </c>
      <c r="J240" s="6">
        <f t="shared" si="19"/>
        <v>0</v>
      </c>
      <c r="K240" s="7"/>
      <c r="L240" s="7"/>
      <c r="M240" s="6">
        <f t="shared" si="22"/>
        <v>0</v>
      </c>
      <c r="N240" s="6">
        <f t="shared" si="23"/>
        <v>0</v>
      </c>
      <c r="P240" s="7"/>
      <c r="Q240" s="7"/>
      <c r="R240" s="7"/>
    </row>
    <row r="241" spans="3:18" x14ac:dyDescent="0.25">
      <c r="C241" s="8"/>
      <c r="D241" s="8"/>
      <c r="E241" s="7"/>
      <c r="F241" s="19"/>
      <c r="G241" s="6">
        <f t="shared" si="20"/>
        <v>52</v>
      </c>
      <c r="H241" s="6">
        <f t="shared" si="21"/>
        <v>1900</v>
      </c>
      <c r="I241" s="6">
        <f t="shared" si="18"/>
        <v>0</v>
      </c>
      <c r="J241" s="6">
        <f t="shared" si="19"/>
        <v>0</v>
      </c>
      <c r="K241" s="7"/>
      <c r="L241" s="7"/>
      <c r="M241" s="6">
        <f t="shared" si="22"/>
        <v>0</v>
      </c>
      <c r="N241" s="6">
        <f t="shared" si="23"/>
        <v>0</v>
      </c>
      <c r="P241" s="7"/>
      <c r="Q241" s="7"/>
      <c r="R241" s="7"/>
    </row>
    <row r="242" spans="3:18" x14ac:dyDescent="0.25">
      <c r="C242" s="8"/>
      <c r="D242" s="8"/>
      <c r="E242" s="7"/>
      <c r="F242" s="19"/>
      <c r="G242" s="6">
        <f t="shared" si="20"/>
        <v>52</v>
      </c>
      <c r="H242" s="6">
        <f t="shared" si="21"/>
        <v>1900</v>
      </c>
      <c r="I242" s="6">
        <f t="shared" si="18"/>
        <v>0</v>
      </c>
      <c r="J242" s="6">
        <f t="shared" si="19"/>
        <v>0</v>
      </c>
      <c r="K242" s="7"/>
      <c r="L242" s="7"/>
      <c r="M242" s="6">
        <f t="shared" si="22"/>
        <v>0</v>
      </c>
      <c r="N242" s="6">
        <f t="shared" si="23"/>
        <v>0</v>
      </c>
      <c r="P242" s="7"/>
      <c r="Q242" s="7"/>
      <c r="R242" s="7"/>
    </row>
    <row r="243" spans="3:18" x14ac:dyDescent="0.25">
      <c r="C243" s="8"/>
      <c r="D243" s="8"/>
      <c r="E243" s="7"/>
      <c r="F243" s="19"/>
      <c r="G243" s="6">
        <f t="shared" si="20"/>
        <v>52</v>
      </c>
      <c r="H243" s="6">
        <f t="shared" si="21"/>
        <v>1900</v>
      </c>
      <c r="I243" s="6">
        <f t="shared" si="18"/>
        <v>0</v>
      </c>
      <c r="J243" s="6">
        <f t="shared" si="19"/>
        <v>0</v>
      </c>
      <c r="K243" s="7"/>
      <c r="L243" s="7"/>
      <c r="M243" s="6">
        <f t="shared" si="22"/>
        <v>0</v>
      </c>
      <c r="N243" s="6">
        <f t="shared" si="23"/>
        <v>0</v>
      </c>
      <c r="P243" s="7"/>
      <c r="Q243" s="7"/>
      <c r="R243" s="7"/>
    </row>
    <row r="244" spans="3:18" x14ac:dyDescent="0.25">
      <c r="C244" s="8"/>
      <c r="D244" s="8"/>
      <c r="E244" s="7"/>
      <c r="F244" s="19"/>
      <c r="G244" s="6">
        <f t="shared" si="20"/>
        <v>52</v>
      </c>
      <c r="H244" s="6">
        <f t="shared" si="21"/>
        <v>1900</v>
      </c>
      <c r="I244" s="6">
        <f t="shared" si="18"/>
        <v>0</v>
      </c>
      <c r="J244" s="6">
        <f t="shared" si="19"/>
        <v>0</v>
      </c>
      <c r="K244" s="7"/>
      <c r="L244" s="7"/>
      <c r="M244" s="6">
        <f t="shared" si="22"/>
        <v>0</v>
      </c>
      <c r="N244" s="6">
        <f t="shared" si="23"/>
        <v>0</v>
      </c>
      <c r="P244" s="7"/>
      <c r="Q244" s="7"/>
      <c r="R244" s="7"/>
    </row>
    <row r="245" spans="3:18" x14ac:dyDescent="0.25">
      <c r="C245" s="8"/>
      <c r="D245" s="8"/>
      <c r="E245" s="7"/>
      <c r="F245" s="19"/>
      <c r="G245" s="6">
        <f t="shared" si="20"/>
        <v>52</v>
      </c>
      <c r="H245" s="6">
        <f t="shared" si="21"/>
        <v>1900</v>
      </c>
      <c r="I245" s="6">
        <f t="shared" si="18"/>
        <v>0</v>
      </c>
      <c r="J245" s="6">
        <f t="shared" si="19"/>
        <v>0</v>
      </c>
      <c r="K245" s="7"/>
      <c r="L245" s="7"/>
      <c r="M245" s="6">
        <f t="shared" si="22"/>
        <v>0</v>
      </c>
      <c r="N245" s="6">
        <f t="shared" si="23"/>
        <v>0</v>
      </c>
      <c r="P245" s="7"/>
      <c r="Q245" s="7"/>
      <c r="R245" s="7"/>
    </row>
    <row r="246" spans="3:18" x14ac:dyDescent="0.25">
      <c r="C246" s="8"/>
      <c r="D246" s="8"/>
      <c r="E246" s="7"/>
      <c r="F246" s="19"/>
      <c r="G246" s="6">
        <f t="shared" si="20"/>
        <v>52</v>
      </c>
      <c r="H246" s="6">
        <f t="shared" si="21"/>
        <v>1900</v>
      </c>
      <c r="I246" s="6">
        <f t="shared" si="18"/>
        <v>0</v>
      </c>
      <c r="J246" s="6">
        <f t="shared" si="19"/>
        <v>0</v>
      </c>
      <c r="K246" s="7"/>
      <c r="L246" s="7"/>
      <c r="M246" s="6">
        <f t="shared" si="22"/>
        <v>0</v>
      </c>
      <c r="N246" s="6">
        <f t="shared" si="23"/>
        <v>0</v>
      </c>
      <c r="P246" s="7"/>
      <c r="Q246" s="7"/>
      <c r="R246" s="7"/>
    </row>
    <row r="247" spans="3:18" x14ac:dyDescent="0.25">
      <c r="C247" s="8"/>
      <c r="D247" s="8"/>
      <c r="E247" s="7"/>
      <c r="F247" s="19"/>
      <c r="G247" s="6">
        <f t="shared" si="20"/>
        <v>52</v>
      </c>
      <c r="H247" s="6">
        <f t="shared" si="21"/>
        <v>1900</v>
      </c>
      <c r="I247" s="6">
        <f t="shared" si="18"/>
        <v>0</v>
      </c>
      <c r="J247" s="6">
        <f t="shared" si="19"/>
        <v>0</v>
      </c>
      <c r="K247" s="7"/>
      <c r="L247" s="7"/>
      <c r="M247" s="6">
        <f t="shared" si="22"/>
        <v>0</v>
      </c>
      <c r="N247" s="6">
        <f t="shared" si="23"/>
        <v>0</v>
      </c>
      <c r="P247" s="7"/>
      <c r="Q247" s="7"/>
      <c r="R247" s="7"/>
    </row>
    <row r="248" spans="3:18" x14ac:dyDescent="0.25">
      <c r="C248" s="8"/>
      <c r="D248" s="8"/>
      <c r="E248" s="7"/>
      <c r="F248" s="19"/>
      <c r="G248" s="6">
        <f t="shared" si="20"/>
        <v>52</v>
      </c>
      <c r="H248" s="6">
        <f t="shared" si="21"/>
        <v>1900</v>
      </c>
      <c r="I248" s="6">
        <f t="shared" si="18"/>
        <v>0</v>
      </c>
      <c r="J248" s="6">
        <f t="shared" si="19"/>
        <v>0</v>
      </c>
      <c r="K248" s="7"/>
      <c r="L248" s="7"/>
      <c r="M248" s="6">
        <f t="shared" si="22"/>
        <v>0</v>
      </c>
      <c r="N248" s="6">
        <f t="shared" si="23"/>
        <v>0</v>
      </c>
      <c r="P248" s="7"/>
      <c r="Q248" s="7"/>
      <c r="R248" s="7"/>
    </row>
    <row r="249" spans="3:18" x14ac:dyDescent="0.25">
      <c r="C249" s="8"/>
      <c r="D249" s="8"/>
      <c r="E249" s="7"/>
      <c r="F249" s="19"/>
      <c r="G249" s="6">
        <f t="shared" si="20"/>
        <v>52</v>
      </c>
      <c r="H249" s="6">
        <f t="shared" si="21"/>
        <v>1900</v>
      </c>
      <c r="I249" s="6">
        <f t="shared" si="18"/>
        <v>0</v>
      </c>
      <c r="J249" s="6">
        <f t="shared" si="19"/>
        <v>0</v>
      </c>
      <c r="K249" s="7"/>
      <c r="L249" s="7"/>
      <c r="M249" s="6">
        <f t="shared" si="22"/>
        <v>0</v>
      </c>
      <c r="N249" s="6">
        <f t="shared" si="23"/>
        <v>0</v>
      </c>
      <c r="P249" s="7"/>
      <c r="Q249" s="7"/>
      <c r="R249" s="7"/>
    </row>
    <row r="250" spans="3:18" x14ac:dyDescent="0.25">
      <c r="C250" s="8"/>
      <c r="D250" s="8"/>
      <c r="E250" s="7"/>
      <c r="F250" s="19"/>
      <c r="G250" s="6">
        <f t="shared" si="20"/>
        <v>52</v>
      </c>
      <c r="H250" s="6">
        <f t="shared" si="21"/>
        <v>1900</v>
      </c>
      <c r="I250" s="6">
        <f t="shared" si="18"/>
        <v>0</v>
      </c>
      <c r="J250" s="6">
        <f t="shared" si="19"/>
        <v>0</v>
      </c>
      <c r="K250" s="7"/>
      <c r="L250" s="7"/>
      <c r="M250" s="6">
        <f t="shared" si="22"/>
        <v>0</v>
      </c>
      <c r="N250" s="6">
        <f t="shared" si="23"/>
        <v>0</v>
      </c>
      <c r="P250" s="7"/>
      <c r="Q250" s="7"/>
      <c r="R250" s="7"/>
    </row>
    <row r="251" spans="3:18" x14ac:dyDescent="0.25">
      <c r="C251" s="8"/>
      <c r="D251" s="8"/>
      <c r="E251" s="7"/>
      <c r="F251" s="19"/>
      <c r="G251" s="6">
        <f t="shared" si="20"/>
        <v>52</v>
      </c>
      <c r="H251" s="6">
        <f t="shared" si="21"/>
        <v>1900</v>
      </c>
      <c r="I251" s="6">
        <f t="shared" si="18"/>
        <v>0</v>
      </c>
      <c r="J251" s="6">
        <f t="shared" si="19"/>
        <v>0</v>
      </c>
      <c r="K251" s="7"/>
      <c r="L251" s="7"/>
      <c r="M251" s="6">
        <f t="shared" si="22"/>
        <v>0</v>
      </c>
      <c r="N251" s="6">
        <f t="shared" si="23"/>
        <v>0</v>
      </c>
      <c r="P251" s="7"/>
      <c r="Q251" s="7"/>
      <c r="R251" s="7"/>
    </row>
    <row r="252" spans="3:18" x14ac:dyDescent="0.25">
      <c r="C252" s="8"/>
      <c r="D252" s="8"/>
      <c r="E252" s="7"/>
      <c r="F252" s="19"/>
      <c r="G252" s="6">
        <f t="shared" si="20"/>
        <v>52</v>
      </c>
      <c r="H252" s="6">
        <f t="shared" si="21"/>
        <v>1900</v>
      </c>
      <c r="I252" s="6">
        <f t="shared" si="18"/>
        <v>0</v>
      </c>
      <c r="J252" s="6">
        <f t="shared" si="19"/>
        <v>0</v>
      </c>
      <c r="K252" s="7"/>
      <c r="L252" s="7"/>
      <c r="M252" s="6">
        <f t="shared" si="22"/>
        <v>0</v>
      </c>
      <c r="N252" s="6">
        <f t="shared" si="23"/>
        <v>0</v>
      </c>
      <c r="P252" s="7"/>
      <c r="Q252" s="7"/>
      <c r="R252" s="7"/>
    </row>
    <row r="253" spans="3:18" x14ac:dyDescent="0.25">
      <c r="C253" s="8"/>
      <c r="D253" s="8"/>
      <c r="E253" s="7"/>
      <c r="F253" s="19"/>
      <c r="G253" s="6">
        <f t="shared" si="20"/>
        <v>52</v>
      </c>
      <c r="H253" s="6">
        <f t="shared" si="21"/>
        <v>1900</v>
      </c>
      <c r="I253" s="6">
        <f t="shared" si="18"/>
        <v>0</v>
      </c>
      <c r="J253" s="6">
        <f t="shared" si="19"/>
        <v>0</v>
      </c>
      <c r="K253" s="7"/>
      <c r="L253" s="7"/>
      <c r="M253" s="6">
        <f t="shared" si="22"/>
        <v>0</v>
      </c>
      <c r="N253" s="6">
        <f t="shared" si="23"/>
        <v>0</v>
      </c>
      <c r="P253" s="7"/>
      <c r="Q253" s="7"/>
      <c r="R253" s="7"/>
    </row>
    <row r="254" spans="3:18" x14ac:dyDescent="0.25">
      <c r="C254" s="8"/>
      <c r="D254" s="8"/>
      <c r="E254" s="7"/>
      <c r="F254" s="19"/>
      <c r="G254" s="6">
        <f t="shared" si="20"/>
        <v>52</v>
      </c>
      <c r="H254" s="6">
        <f t="shared" si="21"/>
        <v>1900</v>
      </c>
      <c r="I254" s="6">
        <f t="shared" si="18"/>
        <v>0</v>
      </c>
      <c r="J254" s="6">
        <f t="shared" si="19"/>
        <v>0</v>
      </c>
      <c r="K254" s="7"/>
      <c r="L254" s="7"/>
      <c r="M254" s="6">
        <f t="shared" si="22"/>
        <v>0</v>
      </c>
      <c r="N254" s="6">
        <f t="shared" si="23"/>
        <v>0</v>
      </c>
      <c r="P254" s="7"/>
      <c r="Q254" s="7"/>
      <c r="R254" s="7"/>
    </row>
    <row r="255" spans="3:18" x14ac:dyDescent="0.25">
      <c r="C255" s="8"/>
      <c r="D255" s="8"/>
      <c r="E255" s="7"/>
      <c r="F255" s="19"/>
      <c r="G255" s="6">
        <f t="shared" si="20"/>
        <v>52</v>
      </c>
      <c r="H255" s="6">
        <f t="shared" si="21"/>
        <v>1900</v>
      </c>
      <c r="I255" s="6">
        <f t="shared" si="18"/>
        <v>0</v>
      </c>
      <c r="J255" s="6">
        <f t="shared" si="19"/>
        <v>0</v>
      </c>
      <c r="K255" s="7"/>
      <c r="L255" s="7"/>
      <c r="M255" s="6">
        <f t="shared" si="22"/>
        <v>0</v>
      </c>
      <c r="N255" s="6">
        <f t="shared" si="23"/>
        <v>0</v>
      </c>
      <c r="P255" s="7"/>
      <c r="Q255" s="7"/>
      <c r="R255" s="7"/>
    </row>
    <row r="256" spans="3:18" x14ac:dyDescent="0.25">
      <c r="C256" s="8"/>
      <c r="D256" s="8"/>
      <c r="E256" s="7"/>
      <c r="F256" s="19"/>
      <c r="G256" s="6">
        <f t="shared" si="20"/>
        <v>52</v>
      </c>
      <c r="H256" s="6">
        <f t="shared" si="21"/>
        <v>1900</v>
      </c>
      <c r="I256" s="6">
        <f t="shared" si="18"/>
        <v>0</v>
      </c>
      <c r="J256" s="6">
        <f t="shared" si="19"/>
        <v>0</v>
      </c>
      <c r="K256" s="7"/>
      <c r="L256" s="7"/>
      <c r="M256" s="6">
        <f t="shared" si="22"/>
        <v>0</v>
      </c>
      <c r="N256" s="6">
        <f t="shared" si="23"/>
        <v>0</v>
      </c>
      <c r="P256" s="7"/>
      <c r="Q256" s="7"/>
      <c r="R256" s="7"/>
    </row>
    <row r="257" spans="3:18" x14ac:dyDescent="0.25">
      <c r="C257" s="8"/>
      <c r="D257" s="8"/>
      <c r="E257" s="7"/>
      <c r="F257" s="19"/>
      <c r="G257" s="6">
        <f t="shared" si="20"/>
        <v>52</v>
      </c>
      <c r="H257" s="6">
        <f t="shared" si="21"/>
        <v>1900</v>
      </c>
      <c r="I257" s="6">
        <f t="shared" si="18"/>
        <v>0</v>
      </c>
      <c r="J257" s="6">
        <f t="shared" si="19"/>
        <v>0</v>
      </c>
      <c r="K257" s="7"/>
      <c r="L257" s="7"/>
      <c r="M257" s="6">
        <f t="shared" si="22"/>
        <v>0</v>
      </c>
      <c r="N257" s="6">
        <f t="shared" si="23"/>
        <v>0</v>
      </c>
      <c r="P257" s="7"/>
      <c r="Q257" s="7"/>
      <c r="R257" s="7"/>
    </row>
    <row r="258" spans="3:18" x14ac:dyDescent="0.25">
      <c r="C258" s="8"/>
      <c r="D258" s="8"/>
      <c r="E258" s="7"/>
      <c r="F258" s="19"/>
      <c r="G258" s="6">
        <f t="shared" si="20"/>
        <v>52</v>
      </c>
      <c r="H258" s="6">
        <f t="shared" si="21"/>
        <v>1900</v>
      </c>
      <c r="I258" s="6">
        <f t="shared" si="18"/>
        <v>0</v>
      </c>
      <c r="J258" s="6">
        <f t="shared" si="19"/>
        <v>0</v>
      </c>
      <c r="K258" s="7"/>
      <c r="L258" s="7"/>
      <c r="M258" s="6">
        <f t="shared" si="22"/>
        <v>0</v>
      </c>
      <c r="N258" s="6">
        <f t="shared" si="23"/>
        <v>0</v>
      </c>
      <c r="P258" s="7"/>
      <c r="Q258" s="7"/>
      <c r="R258" s="7"/>
    </row>
    <row r="259" spans="3:18" x14ac:dyDescent="0.25">
      <c r="C259" s="8"/>
      <c r="D259" s="8"/>
      <c r="E259" s="7"/>
      <c r="F259" s="19"/>
      <c r="G259" s="6">
        <f t="shared" si="20"/>
        <v>52</v>
      </c>
      <c r="H259" s="6">
        <f t="shared" si="21"/>
        <v>1900</v>
      </c>
      <c r="I259" s="6">
        <f t="shared" si="18"/>
        <v>0</v>
      </c>
      <c r="J259" s="6">
        <f t="shared" si="19"/>
        <v>0</v>
      </c>
      <c r="K259" s="7"/>
      <c r="L259" s="7"/>
      <c r="M259" s="6">
        <f t="shared" si="22"/>
        <v>0</v>
      </c>
      <c r="N259" s="6">
        <f t="shared" si="23"/>
        <v>0</v>
      </c>
      <c r="P259" s="7"/>
      <c r="Q259" s="7"/>
      <c r="R259" s="7"/>
    </row>
    <row r="260" spans="3:18" x14ac:dyDescent="0.25">
      <c r="C260" s="8"/>
      <c r="D260" s="8"/>
      <c r="E260" s="7"/>
      <c r="F260" s="19"/>
      <c r="G260" s="6">
        <f t="shared" si="20"/>
        <v>52</v>
      </c>
      <c r="H260" s="6">
        <f t="shared" si="21"/>
        <v>1900</v>
      </c>
      <c r="I260" s="6">
        <f t="shared" si="18"/>
        <v>0</v>
      </c>
      <c r="J260" s="6">
        <f t="shared" si="19"/>
        <v>0</v>
      </c>
      <c r="K260" s="7"/>
      <c r="L260" s="7"/>
      <c r="M260" s="6">
        <f t="shared" si="22"/>
        <v>0</v>
      </c>
      <c r="N260" s="6">
        <f t="shared" si="23"/>
        <v>0</v>
      </c>
      <c r="P260" s="7"/>
      <c r="Q260" s="7"/>
      <c r="R260" s="7"/>
    </row>
    <row r="261" spans="3:18" x14ac:dyDescent="0.25">
      <c r="C261" s="8"/>
      <c r="D261" s="8"/>
      <c r="E261" s="7"/>
      <c r="F261" s="19"/>
      <c r="G261" s="6">
        <f t="shared" si="20"/>
        <v>52</v>
      </c>
      <c r="H261" s="6">
        <f t="shared" si="21"/>
        <v>1900</v>
      </c>
      <c r="I261" s="6">
        <f t="shared" si="18"/>
        <v>0</v>
      </c>
      <c r="J261" s="6">
        <f t="shared" si="19"/>
        <v>0</v>
      </c>
      <c r="K261" s="7"/>
      <c r="L261" s="7"/>
      <c r="M261" s="6">
        <f t="shared" si="22"/>
        <v>0</v>
      </c>
      <c r="N261" s="6">
        <f t="shared" si="23"/>
        <v>0</v>
      </c>
      <c r="P261" s="7"/>
      <c r="Q261" s="7"/>
      <c r="R261" s="7"/>
    </row>
    <row r="262" spans="3:18" x14ac:dyDescent="0.25">
      <c r="C262" s="8"/>
      <c r="D262" s="8"/>
      <c r="E262" s="7"/>
      <c r="F262" s="19"/>
      <c r="G262" s="6">
        <f t="shared" si="20"/>
        <v>52</v>
      </c>
      <c r="H262" s="6">
        <f t="shared" si="21"/>
        <v>1900</v>
      </c>
      <c r="I262" s="6">
        <f t="shared" si="18"/>
        <v>0</v>
      </c>
      <c r="J262" s="6">
        <f t="shared" si="19"/>
        <v>0</v>
      </c>
      <c r="K262" s="7"/>
      <c r="L262" s="7"/>
      <c r="M262" s="6">
        <f t="shared" si="22"/>
        <v>0</v>
      </c>
      <c r="N262" s="6">
        <f t="shared" si="23"/>
        <v>0</v>
      </c>
      <c r="P262" s="7"/>
      <c r="Q262" s="7"/>
      <c r="R262" s="7"/>
    </row>
    <row r="263" spans="3:18" x14ac:dyDescent="0.25">
      <c r="C263" s="8"/>
      <c r="D263" s="8"/>
      <c r="E263" s="7"/>
      <c r="F263" s="19"/>
      <c r="G263" s="6">
        <f t="shared" si="20"/>
        <v>52</v>
      </c>
      <c r="H263" s="6">
        <f t="shared" si="21"/>
        <v>1900</v>
      </c>
      <c r="I263" s="6">
        <f t="shared" si="18"/>
        <v>0</v>
      </c>
      <c r="J263" s="6">
        <f t="shared" si="19"/>
        <v>0</v>
      </c>
      <c r="K263" s="7"/>
      <c r="L263" s="7"/>
      <c r="M263" s="6">
        <f t="shared" si="22"/>
        <v>0</v>
      </c>
      <c r="N263" s="6">
        <f t="shared" si="23"/>
        <v>0</v>
      </c>
      <c r="P263" s="7"/>
      <c r="Q263" s="7"/>
      <c r="R263" s="7"/>
    </row>
    <row r="264" spans="3:18" x14ac:dyDescent="0.25">
      <c r="C264" s="8"/>
      <c r="D264" s="8"/>
      <c r="E264" s="7"/>
      <c r="F264" s="19"/>
      <c r="G264" s="6">
        <f t="shared" si="20"/>
        <v>52</v>
      </c>
      <c r="H264" s="6">
        <f t="shared" si="21"/>
        <v>1900</v>
      </c>
      <c r="I264" s="6">
        <f t="shared" si="18"/>
        <v>0</v>
      </c>
      <c r="J264" s="6">
        <f t="shared" si="19"/>
        <v>0</v>
      </c>
      <c r="K264" s="7"/>
      <c r="L264" s="7"/>
      <c r="M264" s="6">
        <f t="shared" si="22"/>
        <v>0</v>
      </c>
      <c r="N264" s="6">
        <f t="shared" si="23"/>
        <v>0</v>
      </c>
      <c r="P264" s="7"/>
      <c r="Q264" s="7"/>
      <c r="R264" s="7"/>
    </row>
    <row r="265" spans="3:18" x14ac:dyDescent="0.25">
      <c r="C265" s="8"/>
      <c r="D265" s="8"/>
      <c r="E265" s="7"/>
      <c r="F265" s="19"/>
      <c r="G265" s="6">
        <f t="shared" si="20"/>
        <v>52</v>
      </c>
      <c r="H265" s="6">
        <f t="shared" si="21"/>
        <v>1900</v>
      </c>
      <c r="I265" s="6">
        <f t="shared" si="18"/>
        <v>0</v>
      </c>
      <c r="J265" s="6">
        <f t="shared" si="19"/>
        <v>0</v>
      </c>
      <c r="K265" s="7"/>
      <c r="L265" s="7"/>
      <c r="M265" s="6">
        <f t="shared" si="22"/>
        <v>0</v>
      </c>
      <c r="N265" s="6">
        <f t="shared" si="23"/>
        <v>0</v>
      </c>
      <c r="P265" s="7"/>
      <c r="Q265" s="7"/>
      <c r="R265" s="7"/>
    </row>
    <row r="266" spans="3:18" x14ac:dyDescent="0.25">
      <c r="C266" s="8"/>
      <c r="D266" s="8"/>
      <c r="E266" s="7"/>
      <c r="F266" s="19"/>
      <c r="G266" s="6">
        <f t="shared" si="20"/>
        <v>52</v>
      </c>
      <c r="H266" s="6">
        <f t="shared" si="21"/>
        <v>1900</v>
      </c>
      <c r="I266" s="6">
        <f t="shared" ref="I266:I329" si="24">_xlfn.XLOOKUP(E266, P:P, Q:Q, "")</f>
        <v>0</v>
      </c>
      <c r="J266" s="6">
        <f t="shared" ref="J266:J329" si="25">_xlfn.XLOOKUP(E266, P:P, R:R, "")</f>
        <v>0</v>
      </c>
      <c r="K266" s="7"/>
      <c r="L266" s="7"/>
      <c r="M266" s="6">
        <f t="shared" si="22"/>
        <v>0</v>
      </c>
      <c r="N266" s="6">
        <f t="shared" si="23"/>
        <v>0</v>
      </c>
      <c r="P266" s="7"/>
      <c r="Q266" s="7"/>
      <c r="R266" s="7"/>
    </row>
    <row r="267" spans="3:18" x14ac:dyDescent="0.25">
      <c r="C267" s="8"/>
      <c r="D267" s="8"/>
      <c r="E267" s="7"/>
      <c r="F267" s="19"/>
      <c r="G267" s="6">
        <f t="shared" ref="G267:G330" si="26">WEEKNUM(C267, 21)</f>
        <v>52</v>
      </c>
      <c r="H267" s="6">
        <f t="shared" ref="H267:H330" si="27">YEAR(C267)</f>
        <v>1900</v>
      </c>
      <c r="I267" s="6">
        <f t="shared" si="24"/>
        <v>0</v>
      </c>
      <c r="J267" s="6">
        <f t="shared" si="25"/>
        <v>0</v>
      </c>
      <c r="K267" s="7"/>
      <c r="L267" s="7"/>
      <c r="M267" s="6">
        <f t="shared" ref="M267:M330" si="28">IF( K267 &lt;&gt; "", K267, I267)</f>
        <v>0</v>
      </c>
      <c r="N267" s="6">
        <f t="shared" ref="N267:N330" si="29">IF( L267 &lt;&gt; "", L267, J267)</f>
        <v>0</v>
      </c>
      <c r="P267" s="7"/>
      <c r="Q267" s="7"/>
      <c r="R267" s="7"/>
    </row>
    <row r="268" spans="3:18" x14ac:dyDescent="0.25">
      <c r="C268" s="8"/>
      <c r="D268" s="8"/>
      <c r="E268" s="7"/>
      <c r="F268" s="19"/>
      <c r="G268" s="6">
        <f t="shared" si="26"/>
        <v>52</v>
      </c>
      <c r="H268" s="6">
        <f t="shared" si="27"/>
        <v>1900</v>
      </c>
      <c r="I268" s="6">
        <f t="shared" si="24"/>
        <v>0</v>
      </c>
      <c r="J268" s="6">
        <f t="shared" si="25"/>
        <v>0</v>
      </c>
      <c r="K268" s="7"/>
      <c r="L268" s="7"/>
      <c r="M268" s="6">
        <f t="shared" si="28"/>
        <v>0</v>
      </c>
      <c r="N268" s="6">
        <f t="shared" si="29"/>
        <v>0</v>
      </c>
      <c r="P268" s="7"/>
      <c r="Q268" s="7"/>
      <c r="R268" s="7"/>
    </row>
    <row r="269" spans="3:18" x14ac:dyDescent="0.25">
      <c r="C269" s="8"/>
      <c r="D269" s="8"/>
      <c r="E269" s="7"/>
      <c r="F269" s="19"/>
      <c r="G269" s="6">
        <f t="shared" si="26"/>
        <v>52</v>
      </c>
      <c r="H269" s="6">
        <f t="shared" si="27"/>
        <v>1900</v>
      </c>
      <c r="I269" s="6">
        <f t="shared" si="24"/>
        <v>0</v>
      </c>
      <c r="J269" s="6">
        <f t="shared" si="25"/>
        <v>0</v>
      </c>
      <c r="K269" s="7"/>
      <c r="L269" s="7"/>
      <c r="M269" s="6">
        <f t="shared" si="28"/>
        <v>0</v>
      </c>
      <c r="N269" s="6">
        <f t="shared" si="29"/>
        <v>0</v>
      </c>
      <c r="P269" s="7"/>
      <c r="Q269" s="7"/>
      <c r="R269" s="7"/>
    </row>
    <row r="270" spans="3:18" x14ac:dyDescent="0.25">
      <c r="C270" s="8"/>
      <c r="D270" s="8"/>
      <c r="E270" s="7"/>
      <c r="F270" s="19"/>
      <c r="G270" s="6">
        <f t="shared" si="26"/>
        <v>52</v>
      </c>
      <c r="H270" s="6">
        <f t="shared" si="27"/>
        <v>1900</v>
      </c>
      <c r="I270" s="6">
        <f t="shared" si="24"/>
        <v>0</v>
      </c>
      <c r="J270" s="6">
        <f t="shared" si="25"/>
        <v>0</v>
      </c>
      <c r="K270" s="7"/>
      <c r="L270" s="7"/>
      <c r="M270" s="6">
        <f t="shared" si="28"/>
        <v>0</v>
      </c>
      <c r="N270" s="6">
        <f t="shared" si="29"/>
        <v>0</v>
      </c>
      <c r="P270" s="7"/>
      <c r="Q270" s="7"/>
      <c r="R270" s="7"/>
    </row>
    <row r="271" spans="3:18" x14ac:dyDescent="0.25">
      <c r="C271" s="8"/>
      <c r="D271" s="8"/>
      <c r="E271" s="7"/>
      <c r="F271" s="19"/>
      <c r="G271" s="6">
        <f t="shared" si="26"/>
        <v>52</v>
      </c>
      <c r="H271" s="6">
        <f t="shared" si="27"/>
        <v>1900</v>
      </c>
      <c r="I271" s="6">
        <f t="shared" si="24"/>
        <v>0</v>
      </c>
      <c r="J271" s="6">
        <f t="shared" si="25"/>
        <v>0</v>
      </c>
      <c r="K271" s="7"/>
      <c r="L271" s="7"/>
      <c r="M271" s="6">
        <f t="shared" si="28"/>
        <v>0</v>
      </c>
      <c r="N271" s="6">
        <f t="shared" si="29"/>
        <v>0</v>
      </c>
      <c r="P271" s="7"/>
      <c r="Q271" s="7"/>
      <c r="R271" s="7"/>
    </row>
    <row r="272" spans="3:18" x14ac:dyDescent="0.25">
      <c r="C272" s="8"/>
      <c r="D272" s="8"/>
      <c r="E272" s="7"/>
      <c r="F272" s="19"/>
      <c r="G272" s="6">
        <f t="shared" si="26"/>
        <v>52</v>
      </c>
      <c r="H272" s="6">
        <f t="shared" si="27"/>
        <v>1900</v>
      </c>
      <c r="I272" s="6">
        <f t="shared" si="24"/>
        <v>0</v>
      </c>
      <c r="J272" s="6">
        <f t="shared" si="25"/>
        <v>0</v>
      </c>
      <c r="K272" s="7"/>
      <c r="L272" s="7"/>
      <c r="M272" s="6">
        <f t="shared" si="28"/>
        <v>0</v>
      </c>
      <c r="N272" s="6">
        <f t="shared" si="29"/>
        <v>0</v>
      </c>
      <c r="P272" s="7"/>
      <c r="Q272" s="7"/>
      <c r="R272" s="7"/>
    </row>
    <row r="273" spans="3:18" x14ac:dyDescent="0.25">
      <c r="C273" s="8"/>
      <c r="D273" s="8"/>
      <c r="E273" s="7"/>
      <c r="F273" s="19"/>
      <c r="G273" s="6">
        <f t="shared" si="26"/>
        <v>52</v>
      </c>
      <c r="H273" s="6">
        <f t="shared" si="27"/>
        <v>1900</v>
      </c>
      <c r="I273" s="6">
        <f t="shared" si="24"/>
        <v>0</v>
      </c>
      <c r="J273" s="6">
        <f t="shared" si="25"/>
        <v>0</v>
      </c>
      <c r="K273" s="7"/>
      <c r="L273" s="7"/>
      <c r="M273" s="6">
        <f t="shared" si="28"/>
        <v>0</v>
      </c>
      <c r="N273" s="6">
        <f t="shared" si="29"/>
        <v>0</v>
      </c>
      <c r="P273" s="7"/>
      <c r="Q273" s="7"/>
      <c r="R273" s="7"/>
    </row>
    <row r="274" spans="3:18" x14ac:dyDescent="0.25">
      <c r="C274" s="8"/>
      <c r="D274" s="8"/>
      <c r="E274" s="7"/>
      <c r="F274" s="19"/>
      <c r="G274" s="6">
        <f t="shared" si="26"/>
        <v>52</v>
      </c>
      <c r="H274" s="6">
        <f t="shared" si="27"/>
        <v>1900</v>
      </c>
      <c r="I274" s="6">
        <f t="shared" si="24"/>
        <v>0</v>
      </c>
      <c r="J274" s="6">
        <f t="shared" si="25"/>
        <v>0</v>
      </c>
      <c r="K274" s="7"/>
      <c r="L274" s="7"/>
      <c r="M274" s="6">
        <f t="shared" si="28"/>
        <v>0</v>
      </c>
      <c r="N274" s="6">
        <f t="shared" si="29"/>
        <v>0</v>
      </c>
      <c r="P274" s="7"/>
      <c r="Q274" s="7"/>
      <c r="R274" s="7"/>
    </row>
    <row r="275" spans="3:18" x14ac:dyDescent="0.25">
      <c r="C275" s="8"/>
      <c r="D275" s="8"/>
      <c r="E275" s="7"/>
      <c r="F275" s="19"/>
      <c r="G275" s="6">
        <f t="shared" si="26"/>
        <v>52</v>
      </c>
      <c r="H275" s="6">
        <f t="shared" si="27"/>
        <v>1900</v>
      </c>
      <c r="I275" s="6">
        <f t="shared" si="24"/>
        <v>0</v>
      </c>
      <c r="J275" s="6">
        <f t="shared" si="25"/>
        <v>0</v>
      </c>
      <c r="K275" s="7"/>
      <c r="L275" s="7"/>
      <c r="M275" s="6">
        <f t="shared" si="28"/>
        <v>0</v>
      </c>
      <c r="N275" s="6">
        <f t="shared" si="29"/>
        <v>0</v>
      </c>
      <c r="P275" s="7"/>
      <c r="Q275" s="7"/>
      <c r="R275" s="7"/>
    </row>
    <row r="276" spans="3:18" x14ac:dyDescent="0.25">
      <c r="C276" s="8"/>
      <c r="D276" s="8"/>
      <c r="E276" s="7"/>
      <c r="F276" s="19"/>
      <c r="G276" s="6">
        <f t="shared" si="26"/>
        <v>52</v>
      </c>
      <c r="H276" s="6">
        <f t="shared" si="27"/>
        <v>1900</v>
      </c>
      <c r="I276" s="6">
        <f t="shared" si="24"/>
        <v>0</v>
      </c>
      <c r="J276" s="6">
        <f t="shared" si="25"/>
        <v>0</v>
      </c>
      <c r="K276" s="7"/>
      <c r="L276" s="7"/>
      <c r="M276" s="6">
        <f t="shared" si="28"/>
        <v>0</v>
      </c>
      <c r="N276" s="6">
        <f t="shared" si="29"/>
        <v>0</v>
      </c>
      <c r="P276" s="7"/>
      <c r="Q276" s="7"/>
      <c r="R276" s="7"/>
    </row>
    <row r="277" spans="3:18" x14ac:dyDescent="0.25">
      <c r="C277" s="8"/>
      <c r="D277" s="8"/>
      <c r="E277" s="7"/>
      <c r="F277" s="19"/>
      <c r="G277" s="6">
        <f t="shared" si="26"/>
        <v>52</v>
      </c>
      <c r="H277" s="6">
        <f t="shared" si="27"/>
        <v>1900</v>
      </c>
      <c r="I277" s="6">
        <f t="shared" si="24"/>
        <v>0</v>
      </c>
      <c r="J277" s="6">
        <f t="shared" si="25"/>
        <v>0</v>
      </c>
      <c r="K277" s="7"/>
      <c r="L277" s="7"/>
      <c r="M277" s="6">
        <f t="shared" si="28"/>
        <v>0</v>
      </c>
      <c r="N277" s="6">
        <f t="shared" si="29"/>
        <v>0</v>
      </c>
      <c r="P277" s="7"/>
      <c r="Q277" s="7"/>
      <c r="R277" s="7"/>
    </row>
    <row r="278" spans="3:18" x14ac:dyDescent="0.25">
      <c r="C278" s="8"/>
      <c r="D278" s="8"/>
      <c r="E278" s="7"/>
      <c r="F278" s="19"/>
      <c r="G278" s="6">
        <f t="shared" si="26"/>
        <v>52</v>
      </c>
      <c r="H278" s="6">
        <f t="shared" si="27"/>
        <v>1900</v>
      </c>
      <c r="I278" s="6">
        <f t="shared" si="24"/>
        <v>0</v>
      </c>
      <c r="J278" s="6">
        <f t="shared" si="25"/>
        <v>0</v>
      </c>
      <c r="K278" s="7"/>
      <c r="L278" s="7"/>
      <c r="M278" s="6">
        <f t="shared" si="28"/>
        <v>0</v>
      </c>
      <c r="N278" s="6">
        <f t="shared" si="29"/>
        <v>0</v>
      </c>
      <c r="P278" s="7"/>
      <c r="Q278" s="7"/>
      <c r="R278" s="7"/>
    </row>
    <row r="279" spans="3:18" x14ac:dyDescent="0.25">
      <c r="C279" s="8"/>
      <c r="D279" s="8"/>
      <c r="E279" s="7"/>
      <c r="F279" s="19"/>
      <c r="G279" s="6">
        <f t="shared" si="26"/>
        <v>52</v>
      </c>
      <c r="H279" s="6">
        <f t="shared" si="27"/>
        <v>1900</v>
      </c>
      <c r="I279" s="6">
        <f t="shared" si="24"/>
        <v>0</v>
      </c>
      <c r="J279" s="6">
        <f t="shared" si="25"/>
        <v>0</v>
      </c>
      <c r="K279" s="7"/>
      <c r="L279" s="7"/>
      <c r="M279" s="6">
        <f t="shared" si="28"/>
        <v>0</v>
      </c>
      <c r="N279" s="6">
        <f t="shared" si="29"/>
        <v>0</v>
      </c>
      <c r="P279" s="7"/>
      <c r="Q279" s="7"/>
      <c r="R279" s="7"/>
    </row>
    <row r="280" spans="3:18" x14ac:dyDescent="0.25">
      <c r="C280" s="8"/>
      <c r="D280" s="8"/>
      <c r="E280" s="7"/>
      <c r="F280" s="19"/>
      <c r="G280" s="6">
        <f t="shared" si="26"/>
        <v>52</v>
      </c>
      <c r="H280" s="6">
        <f t="shared" si="27"/>
        <v>1900</v>
      </c>
      <c r="I280" s="6">
        <f t="shared" si="24"/>
        <v>0</v>
      </c>
      <c r="J280" s="6">
        <f t="shared" si="25"/>
        <v>0</v>
      </c>
      <c r="K280" s="7"/>
      <c r="L280" s="7"/>
      <c r="M280" s="6">
        <f t="shared" si="28"/>
        <v>0</v>
      </c>
      <c r="N280" s="6">
        <f t="shared" si="29"/>
        <v>0</v>
      </c>
      <c r="P280" s="7"/>
      <c r="Q280" s="7"/>
      <c r="R280" s="7"/>
    </row>
    <row r="281" spans="3:18" x14ac:dyDescent="0.25">
      <c r="C281" s="8"/>
      <c r="D281" s="8"/>
      <c r="E281" s="7"/>
      <c r="F281" s="19"/>
      <c r="G281" s="6">
        <f t="shared" si="26"/>
        <v>52</v>
      </c>
      <c r="H281" s="6">
        <f t="shared" si="27"/>
        <v>1900</v>
      </c>
      <c r="I281" s="6">
        <f t="shared" si="24"/>
        <v>0</v>
      </c>
      <c r="J281" s="6">
        <f t="shared" si="25"/>
        <v>0</v>
      </c>
      <c r="K281" s="7"/>
      <c r="L281" s="7"/>
      <c r="M281" s="6">
        <f t="shared" si="28"/>
        <v>0</v>
      </c>
      <c r="N281" s="6">
        <f t="shared" si="29"/>
        <v>0</v>
      </c>
      <c r="P281" s="7"/>
      <c r="Q281" s="7"/>
      <c r="R281" s="7"/>
    </row>
    <row r="282" spans="3:18" x14ac:dyDescent="0.25">
      <c r="C282" s="8"/>
      <c r="D282" s="8"/>
      <c r="E282" s="7"/>
      <c r="F282" s="19"/>
      <c r="G282" s="6">
        <f t="shared" si="26"/>
        <v>52</v>
      </c>
      <c r="H282" s="6">
        <f t="shared" si="27"/>
        <v>1900</v>
      </c>
      <c r="I282" s="6">
        <f t="shared" si="24"/>
        <v>0</v>
      </c>
      <c r="J282" s="6">
        <f t="shared" si="25"/>
        <v>0</v>
      </c>
      <c r="K282" s="7"/>
      <c r="L282" s="7"/>
      <c r="M282" s="6">
        <f t="shared" si="28"/>
        <v>0</v>
      </c>
      <c r="N282" s="6">
        <f t="shared" si="29"/>
        <v>0</v>
      </c>
      <c r="P282" s="7"/>
      <c r="Q282" s="7"/>
      <c r="R282" s="7"/>
    </row>
    <row r="283" spans="3:18" x14ac:dyDescent="0.25">
      <c r="C283" s="8"/>
      <c r="D283" s="8"/>
      <c r="E283" s="7"/>
      <c r="F283" s="19"/>
      <c r="G283" s="6">
        <f t="shared" si="26"/>
        <v>52</v>
      </c>
      <c r="H283" s="6">
        <f t="shared" si="27"/>
        <v>1900</v>
      </c>
      <c r="I283" s="6">
        <f t="shared" si="24"/>
        <v>0</v>
      </c>
      <c r="J283" s="6">
        <f t="shared" si="25"/>
        <v>0</v>
      </c>
      <c r="K283" s="7"/>
      <c r="L283" s="7"/>
      <c r="M283" s="6">
        <f t="shared" si="28"/>
        <v>0</v>
      </c>
      <c r="N283" s="6">
        <f t="shared" si="29"/>
        <v>0</v>
      </c>
      <c r="P283" s="7"/>
      <c r="Q283" s="7"/>
      <c r="R283" s="7"/>
    </row>
    <row r="284" spans="3:18" x14ac:dyDescent="0.25">
      <c r="C284" s="8"/>
      <c r="D284" s="8"/>
      <c r="E284" s="7"/>
      <c r="F284" s="19"/>
      <c r="G284" s="6">
        <f t="shared" si="26"/>
        <v>52</v>
      </c>
      <c r="H284" s="6">
        <f t="shared" si="27"/>
        <v>1900</v>
      </c>
      <c r="I284" s="6">
        <f t="shared" si="24"/>
        <v>0</v>
      </c>
      <c r="J284" s="6">
        <f t="shared" si="25"/>
        <v>0</v>
      </c>
      <c r="K284" s="7"/>
      <c r="L284" s="7"/>
      <c r="M284" s="6">
        <f t="shared" si="28"/>
        <v>0</v>
      </c>
      <c r="N284" s="6">
        <f t="shared" si="29"/>
        <v>0</v>
      </c>
      <c r="P284" s="7"/>
      <c r="Q284" s="7"/>
      <c r="R284" s="7"/>
    </row>
    <row r="285" spans="3:18" x14ac:dyDescent="0.25">
      <c r="C285" s="8"/>
      <c r="D285" s="8"/>
      <c r="E285" s="7"/>
      <c r="F285" s="19"/>
      <c r="G285" s="6">
        <f t="shared" si="26"/>
        <v>52</v>
      </c>
      <c r="H285" s="6">
        <f t="shared" si="27"/>
        <v>1900</v>
      </c>
      <c r="I285" s="6">
        <f t="shared" si="24"/>
        <v>0</v>
      </c>
      <c r="J285" s="6">
        <f t="shared" si="25"/>
        <v>0</v>
      </c>
      <c r="K285" s="7"/>
      <c r="L285" s="7"/>
      <c r="M285" s="6">
        <f t="shared" si="28"/>
        <v>0</v>
      </c>
      <c r="N285" s="6">
        <f t="shared" si="29"/>
        <v>0</v>
      </c>
      <c r="P285" s="7"/>
      <c r="Q285" s="7"/>
      <c r="R285" s="7"/>
    </row>
    <row r="286" spans="3:18" x14ac:dyDescent="0.25">
      <c r="C286" s="8"/>
      <c r="D286" s="8"/>
      <c r="E286" s="7"/>
      <c r="F286" s="19"/>
      <c r="G286" s="6">
        <f t="shared" si="26"/>
        <v>52</v>
      </c>
      <c r="H286" s="6">
        <f t="shared" si="27"/>
        <v>1900</v>
      </c>
      <c r="I286" s="6">
        <f t="shared" si="24"/>
        <v>0</v>
      </c>
      <c r="J286" s="6">
        <f t="shared" si="25"/>
        <v>0</v>
      </c>
      <c r="K286" s="7"/>
      <c r="L286" s="7"/>
      <c r="M286" s="6">
        <f t="shared" si="28"/>
        <v>0</v>
      </c>
      <c r="N286" s="6">
        <f t="shared" si="29"/>
        <v>0</v>
      </c>
      <c r="P286" s="7"/>
      <c r="Q286" s="7"/>
      <c r="R286" s="7"/>
    </row>
    <row r="287" spans="3:18" x14ac:dyDescent="0.25">
      <c r="C287" s="8"/>
      <c r="D287" s="8"/>
      <c r="E287" s="7"/>
      <c r="F287" s="19"/>
      <c r="G287" s="6">
        <f t="shared" si="26"/>
        <v>52</v>
      </c>
      <c r="H287" s="6">
        <f t="shared" si="27"/>
        <v>1900</v>
      </c>
      <c r="I287" s="6">
        <f t="shared" si="24"/>
        <v>0</v>
      </c>
      <c r="J287" s="6">
        <f t="shared" si="25"/>
        <v>0</v>
      </c>
      <c r="K287" s="7"/>
      <c r="L287" s="7"/>
      <c r="M287" s="6">
        <f t="shared" si="28"/>
        <v>0</v>
      </c>
      <c r="N287" s="6">
        <f t="shared" si="29"/>
        <v>0</v>
      </c>
      <c r="P287" s="7"/>
      <c r="Q287" s="7"/>
      <c r="R287" s="7"/>
    </row>
    <row r="288" spans="3:18" x14ac:dyDescent="0.25">
      <c r="C288" s="8"/>
      <c r="D288" s="8"/>
      <c r="E288" s="7"/>
      <c r="F288" s="19"/>
      <c r="G288" s="6">
        <f t="shared" si="26"/>
        <v>52</v>
      </c>
      <c r="H288" s="6">
        <f t="shared" si="27"/>
        <v>1900</v>
      </c>
      <c r="I288" s="6">
        <f t="shared" si="24"/>
        <v>0</v>
      </c>
      <c r="J288" s="6">
        <f t="shared" si="25"/>
        <v>0</v>
      </c>
      <c r="K288" s="7"/>
      <c r="L288" s="7"/>
      <c r="M288" s="6">
        <f t="shared" si="28"/>
        <v>0</v>
      </c>
      <c r="N288" s="6">
        <f t="shared" si="29"/>
        <v>0</v>
      </c>
      <c r="P288" s="7"/>
      <c r="Q288" s="7"/>
      <c r="R288" s="7"/>
    </row>
    <row r="289" spans="3:18" x14ac:dyDescent="0.25">
      <c r="C289" s="8"/>
      <c r="D289" s="8"/>
      <c r="E289" s="7"/>
      <c r="F289" s="19"/>
      <c r="G289" s="6">
        <f t="shared" si="26"/>
        <v>52</v>
      </c>
      <c r="H289" s="6">
        <f t="shared" si="27"/>
        <v>1900</v>
      </c>
      <c r="I289" s="6">
        <f t="shared" si="24"/>
        <v>0</v>
      </c>
      <c r="J289" s="6">
        <f t="shared" si="25"/>
        <v>0</v>
      </c>
      <c r="K289" s="7"/>
      <c r="L289" s="7"/>
      <c r="M289" s="6">
        <f t="shared" si="28"/>
        <v>0</v>
      </c>
      <c r="N289" s="6">
        <f t="shared" si="29"/>
        <v>0</v>
      </c>
      <c r="P289" s="7"/>
      <c r="Q289" s="7"/>
      <c r="R289" s="7"/>
    </row>
    <row r="290" spans="3:18" x14ac:dyDescent="0.25">
      <c r="C290" s="8"/>
      <c r="D290" s="8"/>
      <c r="E290" s="7"/>
      <c r="F290" s="19"/>
      <c r="G290" s="6">
        <f t="shared" si="26"/>
        <v>52</v>
      </c>
      <c r="H290" s="6">
        <f t="shared" si="27"/>
        <v>1900</v>
      </c>
      <c r="I290" s="6">
        <f t="shared" si="24"/>
        <v>0</v>
      </c>
      <c r="J290" s="6">
        <f t="shared" si="25"/>
        <v>0</v>
      </c>
      <c r="K290" s="7"/>
      <c r="L290" s="7"/>
      <c r="M290" s="6">
        <f t="shared" si="28"/>
        <v>0</v>
      </c>
      <c r="N290" s="6">
        <f t="shared" si="29"/>
        <v>0</v>
      </c>
      <c r="P290" s="7"/>
      <c r="Q290" s="7"/>
      <c r="R290" s="7"/>
    </row>
    <row r="291" spans="3:18" x14ac:dyDescent="0.25">
      <c r="C291" s="8"/>
      <c r="D291" s="8"/>
      <c r="E291" s="7"/>
      <c r="F291" s="19"/>
      <c r="G291" s="6">
        <f t="shared" si="26"/>
        <v>52</v>
      </c>
      <c r="H291" s="6">
        <f t="shared" si="27"/>
        <v>1900</v>
      </c>
      <c r="I291" s="6">
        <f t="shared" si="24"/>
        <v>0</v>
      </c>
      <c r="J291" s="6">
        <f t="shared" si="25"/>
        <v>0</v>
      </c>
      <c r="K291" s="7"/>
      <c r="L291" s="7"/>
      <c r="M291" s="6">
        <f t="shared" si="28"/>
        <v>0</v>
      </c>
      <c r="N291" s="6">
        <f t="shared" si="29"/>
        <v>0</v>
      </c>
      <c r="P291" s="7"/>
      <c r="Q291" s="7"/>
      <c r="R291" s="7"/>
    </row>
    <row r="292" spans="3:18" x14ac:dyDescent="0.25">
      <c r="C292" s="8"/>
      <c r="D292" s="8"/>
      <c r="E292" s="7"/>
      <c r="F292" s="19"/>
      <c r="G292" s="6">
        <f t="shared" si="26"/>
        <v>52</v>
      </c>
      <c r="H292" s="6">
        <f t="shared" si="27"/>
        <v>1900</v>
      </c>
      <c r="I292" s="6">
        <f t="shared" si="24"/>
        <v>0</v>
      </c>
      <c r="J292" s="6">
        <f t="shared" si="25"/>
        <v>0</v>
      </c>
      <c r="K292" s="7"/>
      <c r="L292" s="7"/>
      <c r="M292" s="6">
        <f t="shared" si="28"/>
        <v>0</v>
      </c>
      <c r="N292" s="6">
        <f t="shared" si="29"/>
        <v>0</v>
      </c>
    </row>
    <row r="293" spans="3:18" x14ac:dyDescent="0.25">
      <c r="C293" s="8"/>
      <c r="D293" s="8"/>
      <c r="E293" s="7"/>
      <c r="F293" s="19"/>
      <c r="G293" s="6">
        <f t="shared" si="26"/>
        <v>52</v>
      </c>
      <c r="H293" s="6">
        <f t="shared" si="27"/>
        <v>1900</v>
      </c>
      <c r="I293" s="6">
        <f t="shared" si="24"/>
        <v>0</v>
      </c>
      <c r="J293" s="6">
        <f t="shared" si="25"/>
        <v>0</v>
      </c>
      <c r="K293" s="7"/>
      <c r="L293" s="7"/>
      <c r="M293" s="6">
        <f t="shared" si="28"/>
        <v>0</v>
      </c>
      <c r="N293" s="6">
        <f t="shared" si="29"/>
        <v>0</v>
      </c>
    </row>
    <row r="294" spans="3:18" x14ac:dyDescent="0.25">
      <c r="C294" s="8"/>
      <c r="D294" s="8"/>
      <c r="E294" s="7"/>
      <c r="F294" s="19"/>
      <c r="G294" s="6">
        <f t="shared" si="26"/>
        <v>52</v>
      </c>
      <c r="H294" s="6">
        <f t="shared" si="27"/>
        <v>1900</v>
      </c>
      <c r="I294" s="6">
        <f t="shared" si="24"/>
        <v>0</v>
      </c>
      <c r="J294" s="6">
        <f t="shared" si="25"/>
        <v>0</v>
      </c>
      <c r="K294" s="7"/>
      <c r="L294" s="7"/>
      <c r="M294" s="6">
        <f t="shared" si="28"/>
        <v>0</v>
      </c>
      <c r="N294" s="6">
        <f t="shared" si="29"/>
        <v>0</v>
      </c>
    </row>
    <row r="295" spans="3:18" x14ac:dyDescent="0.25">
      <c r="C295" s="8"/>
      <c r="D295" s="8"/>
      <c r="E295" s="7"/>
      <c r="F295" s="19"/>
      <c r="G295" s="6">
        <f t="shared" si="26"/>
        <v>52</v>
      </c>
      <c r="H295" s="6">
        <f t="shared" si="27"/>
        <v>1900</v>
      </c>
      <c r="I295" s="6">
        <f t="shared" si="24"/>
        <v>0</v>
      </c>
      <c r="J295" s="6">
        <f t="shared" si="25"/>
        <v>0</v>
      </c>
      <c r="K295" s="7"/>
      <c r="L295" s="7"/>
      <c r="M295" s="6">
        <f t="shared" si="28"/>
        <v>0</v>
      </c>
      <c r="N295" s="6">
        <f t="shared" si="29"/>
        <v>0</v>
      </c>
    </row>
    <row r="296" spans="3:18" x14ac:dyDescent="0.25">
      <c r="C296" s="8"/>
      <c r="D296" s="8"/>
      <c r="E296" s="7"/>
      <c r="F296" s="19"/>
      <c r="G296" s="6">
        <f t="shared" si="26"/>
        <v>52</v>
      </c>
      <c r="H296" s="6">
        <f t="shared" si="27"/>
        <v>1900</v>
      </c>
      <c r="I296" s="6">
        <f t="shared" si="24"/>
        <v>0</v>
      </c>
      <c r="J296" s="6">
        <f t="shared" si="25"/>
        <v>0</v>
      </c>
      <c r="K296" s="7"/>
      <c r="L296" s="7"/>
      <c r="M296" s="6">
        <f t="shared" si="28"/>
        <v>0</v>
      </c>
      <c r="N296" s="6">
        <f t="shared" si="29"/>
        <v>0</v>
      </c>
    </row>
    <row r="297" spans="3:18" x14ac:dyDescent="0.25">
      <c r="C297" s="8"/>
      <c r="D297" s="8"/>
      <c r="E297" s="7"/>
      <c r="F297" s="19"/>
      <c r="G297" s="6">
        <f t="shared" si="26"/>
        <v>52</v>
      </c>
      <c r="H297" s="6">
        <f t="shared" si="27"/>
        <v>1900</v>
      </c>
      <c r="I297" s="6">
        <f t="shared" si="24"/>
        <v>0</v>
      </c>
      <c r="J297" s="6">
        <f t="shared" si="25"/>
        <v>0</v>
      </c>
      <c r="K297" s="7"/>
      <c r="L297" s="7"/>
      <c r="M297" s="6">
        <f t="shared" si="28"/>
        <v>0</v>
      </c>
      <c r="N297" s="6">
        <f t="shared" si="29"/>
        <v>0</v>
      </c>
    </row>
    <row r="298" spans="3:18" x14ac:dyDescent="0.25">
      <c r="C298" s="8"/>
      <c r="D298" s="8"/>
      <c r="E298" s="7"/>
      <c r="F298" s="19"/>
      <c r="G298" s="6">
        <f t="shared" si="26"/>
        <v>52</v>
      </c>
      <c r="H298" s="6">
        <f t="shared" si="27"/>
        <v>1900</v>
      </c>
      <c r="I298" s="6">
        <f t="shared" si="24"/>
        <v>0</v>
      </c>
      <c r="J298" s="6">
        <f t="shared" si="25"/>
        <v>0</v>
      </c>
      <c r="K298" s="7"/>
      <c r="L298" s="7"/>
      <c r="M298" s="6">
        <f t="shared" si="28"/>
        <v>0</v>
      </c>
      <c r="N298" s="6">
        <f t="shared" si="29"/>
        <v>0</v>
      </c>
    </row>
    <row r="299" spans="3:18" x14ac:dyDescent="0.25">
      <c r="C299" s="8"/>
      <c r="D299" s="8"/>
      <c r="E299" s="7"/>
      <c r="F299" s="19"/>
      <c r="G299" s="6">
        <f t="shared" si="26"/>
        <v>52</v>
      </c>
      <c r="H299" s="6">
        <f t="shared" si="27"/>
        <v>1900</v>
      </c>
      <c r="I299" s="6">
        <f t="shared" si="24"/>
        <v>0</v>
      </c>
      <c r="J299" s="6">
        <f t="shared" si="25"/>
        <v>0</v>
      </c>
      <c r="K299" s="7"/>
      <c r="L299" s="7"/>
      <c r="M299" s="6">
        <f t="shared" si="28"/>
        <v>0</v>
      </c>
      <c r="N299" s="6">
        <f t="shared" si="29"/>
        <v>0</v>
      </c>
    </row>
    <row r="300" spans="3:18" x14ac:dyDescent="0.25">
      <c r="C300" s="8"/>
      <c r="D300" s="8"/>
      <c r="E300" s="7"/>
      <c r="F300" s="19"/>
      <c r="G300" s="6">
        <f t="shared" si="26"/>
        <v>52</v>
      </c>
      <c r="H300" s="6">
        <f t="shared" si="27"/>
        <v>1900</v>
      </c>
      <c r="I300" s="6">
        <f t="shared" si="24"/>
        <v>0</v>
      </c>
      <c r="J300" s="6">
        <f t="shared" si="25"/>
        <v>0</v>
      </c>
      <c r="K300" s="7"/>
      <c r="L300" s="7"/>
      <c r="M300" s="6">
        <f t="shared" si="28"/>
        <v>0</v>
      </c>
      <c r="N300" s="6">
        <f t="shared" si="29"/>
        <v>0</v>
      </c>
    </row>
    <row r="301" spans="3:18" x14ac:dyDescent="0.25">
      <c r="C301" s="8"/>
      <c r="D301" s="8"/>
      <c r="E301" s="7"/>
      <c r="F301" s="19"/>
      <c r="G301" s="6">
        <f t="shared" si="26"/>
        <v>52</v>
      </c>
      <c r="H301" s="6">
        <f t="shared" si="27"/>
        <v>1900</v>
      </c>
      <c r="I301" s="6">
        <f t="shared" si="24"/>
        <v>0</v>
      </c>
      <c r="J301" s="6">
        <f t="shared" si="25"/>
        <v>0</v>
      </c>
      <c r="K301" s="7"/>
      <c r="L301" s="7"/>
      <c r="M301" s="6">
        <f t="shared" si="28"/>
        <v>0</v>
      </c>
      <c r="N301" s="6">
        <f t="shared" si="29"/>
        <v>0</v>
      </c>
    </row>
    <row r="302" spans="3:18" x14ac:dyDescent="0.25">
      <c r="C302" s="8"/>
      <c r="D302" s="8"/>
      <c r="E302" s="7"/>
      <c r="F302" s="19"/>
      <c r="G302" s="6">
        <f t="shared" si="26"/>
        <v>52</v>
      </c>
      <c r="H302" s="6">
        <f t="shared" si="27"/>
        <v>1900</v>
      </c>
      <c r="I302" s="6">
        <f t="shared" si="24"/>
        <v>0</v>
      </c>
      <c r="J302" s="6">
        <f t="shared" si="25"/>
        <v>0</v>
      </c>
      <c r="K302" s="7"/>
      <c r="L302" s="7"/>
      <c r="M302" s="6">
        <f t="shared" si="28"/>
        <v>0</v>
      </c>
      <c r="N302" s="6">
        <f t="shared" si="29"/>
        <v>0</v>
      </c>
    </row>
    <row r="303" spans="3:18" x14ac:dyDescent="0.25">
      <c r="C303" s="8"/>
      <c r="D303" s="8"/>
      <c r="E303" s="7"/>
      <c r="F303" s="19"/>
      <c r="G303" s="6">
        <f t="shared" si="26"/>
        <v>52</v>
      </c>
      <c r="H303" s="6">
        <f t="shared" si="27"/>
        <v>1900</v>
      </c>
      <c r="I303" s="6">
        <f t="shared" si="24"/>
        <v>0</v>
      </c>
      <c r="J303" s="6">
        <f t="shared" si="25"/>
        <v>0</v>
      </c>
      <c r="K303" s="7"/>
      <c r="L303" s="7"/>
      <c r="M303" s="6">
        <f t="shared" si="28"/>
        <v>0</v>
      </c>
      <c r="N303" s="6">
        <f t="shared" si="29"/>
        <v>0</v>
      </c>
    </row>
    <row r="304" spans="3:18" x14ac:dyDescent="0.25">
      <c r="C304" s="8"/>
      <c r="D304" s="8"/>
      <c r="E304" s="7"/>
      <c r="F304" s="19"/>
      <c r="G304" s="6">
        <f t="shared" si="26"/>
        <v>52</v>
      </c>
      <c r="H304" s="6">
        <f t="shared" si="27"/>
        <v>1900</v>
      </c>
      <c r="I304" s="6">
        <f t="shared" si="24"/>
        <v>0</v>
      </c>
      <c r="J304" s="6">
        <f t="shared" si="25"/>
        <v>0</v>
      </c>
      <c r="K304" s="7"/>
      <c r="L304" s="7"/>
      <c r="M304" s="6">
        <f t="shared" si="28"/>
        <v>0</v>
      </c>
      <c r="N304" s="6">
        <f t="shared" si="29"/>
        <v>0</v>
      </c>
    </row>
    <row r="305" spans="3:14" x14ac:dyDescent="0.25">
      <c r="C305" s="8"/>
      <c r="D305" s="8"/>
      <c r="E305" s="7"/>
      <c r="F305" s="19"/>
      <c r="G305" s="6">
        <f t="shared" si="26"/>
        <v>52</v>
      </c>
      <c r="H305" s="6">
        <f t="shared" si="27"/>
        <v>1900</v>
      </c>
      <c r="I305" s="6">
        <f t="shared" si="24"/>
        <v>0</v>
      </c>
      <c r="J305" s="6">
        <f t="shared" si="25"/>
        <v>0</v>
      </c>
      <c r="K305" s="7"/>
      <c r="L305" s="7"/>
      <c r="M305" s="6">
        <f t="shared" si="28"/>
        <v>0</v>
      </c>
      <c r="N305" s="6">
        <f t="shared" si="29"/>
        <v>0</v>
      </c>
    </row>
    <row r="306" spans="3:14" x14ac:dyDescent="0.25">
      <c r="C306" s="8"/>
      <c r="D306" s="8"/>
      <c r="E306" s="7"/>
      <c r="F306" s="19"/>
      <c r="G306" s="6">
        <f t="shared" si="26"/>
        <v>52</v>
      </c>
      <c r="H306" s="6">
        <f t="shared" si="27"/>
        <v>1900</v>
      </c>
      <c r="I306" s="6">
        <f t="shared" si="24"/>
        <v>0</v>
      </c>
      <c r="J306" s="6">
        <f t="shared" si="25"/>
        <v>0</v>
      </c>
      <c r="K306" s="7"/>
      <c r="L306" s="7"/>
      <c r="M306" s="6">
        <f t="shared" si="28"/>
        <v>0</v>
      </c>
      <c r="N306" s="6">
        <f t="shared" si="29"/>
        <v>0</v>
      </c>
    </row>
    <row r="307" spans="3:14" x14ac:dyDescent="0.25">
      <c r="C307" s="8"/>
      <c r="D307" s="8"/>
      <c r="E307" s="7"/>
      <c r="F307" s="19"/>
      <c r="G307" s="6">
        <f t="shared" si="26"/>
        <v>52</v>
      </c>
      <c r="H307" s="6">
        <f t="shared" si="27"/>
        <v>1900</v>
      </c>
      <c r="I307" s="6">
        <f t="shared" si="24"/>
        <v>0</v>
      </c>
      <c r="J307" s="6">
        <f t="shared" si="25"/>
        <v>0</v>
      </c>
      <c r="K307" s="7"/>
      <c r="L307" s="7"/>
      <c r="M307" s="6">
        <f t="shared" si="28"/>
        <v>0</v>
      </c>
      <c r="N307" s="6">
        <f t="shared" si="29"/>
        <v>0</v>
      </c>
    </row>
    <row r="308" spans="3:14" x14ac:dyDescent="0.25">
      <c r="C308" s="8"/>
      <c r="D308" s="8"/>
      <c r="E308" s="7"/>
      <c r="F308" s="19"/>
      <c r="G308" s="6">
        <f t="shared" si="26"/>
        <v>52</v>
      </c>
      <c r="H308" s="6">
        <f t="shared" si="27"/>
        <v>1900</v>
      </c>
      <c r="I308" s="6">
        <f t="shared" si="24"/>
        <v>0</v>
      </c>
      <c r="J308" s="6">
        <f t="shared" si="25"/>
        <v>0</v>
      </c>
      <c r="K308" s="7"/>
      <c r="L308" s="7"/>
      <c r="M308" s="6">
        <f t="shared" si="28"/>
        <v>0</v>
      </c>
      <c r="N308" s="6">
        <f t="shared" si="29"/>
        <v>0</v>
      </c>
    </row>
    <row r="309" spans="3:14" x14ac:dyDescent="0.25">
      <c r="C309" s="8"/>
      <c r="D309" s="8"/>
      <c r="E309" s="7"/>
      <c r="F309" s="19"/>
      <c r="G309" s="6">
        <f t="shared" si="26"/>
        <v>52</v>
      </c>
      <c r="H309" s="6">
        <f t="shared" si="27"/>
        <v>1900</v>
      </c>
      <c r="I309" s="6">
        <f t="shared" si="24"/>
        <v>0</v>
      </c>
      <c r="J309" s="6">
        <f t="shared" si="25"/>
        <v>0</v>
      </c>
      <c r="K309" s="7"/>
      <c r="L309" s="7"/>
      <c r="M309" s="6">
        <f t="shared" si="28"/>
        <v>0</v>
      </c>
      <c r="N309" s="6">
        <f t="shared" si="29"/>
        <v>0</v>
      </c>
    </row>
    <row r="310" spans="3:14" x14ac:dyDescent="0.25">
      <c r="C310" s="8"/>
      <c r="D310" s="8"/>
      <c r="E310" s="7"/>
      <c r="F310" s="19"/>
      <c r="G310" s="6">
        <f t="shared" si="26"/>
        <v>52</v>
      </c>
      <c r="H310" s="6">
        <f t="shared" si="27"/>
        <v>1900</v>
      </c>
      <c r="I310" s="6">
        <f t="shared" si="24"/>
        <v>0</v>
      </c>
      <c r="J310" s="6">
        <f t="shared" si="25"/>
        <v>0</v>
      </c>
      <c r="K310" s="7"/>
      <c r="L310" s="7"/>
      <c r="M310" s="6">
        <f t="shared" si="28"/>
        <v>0</v>
      </c>
      <c r="N310" s="6">
        <f t="shared" si="29"/>
        <v>0</v>
      </c>
    </row>
    <row r="311" spans="3:14" x14ac:dyDescent="0.25">
      <c r="C311" s="8"/>
      <c r="D311" s="8"/>
      <c r="E311" s="7"/>
      <c r="F311" s="19"/>
      <c r="G311" s="6">
        <f t="shared" si="26"/>
        <v>52</v>
      </c>
      <c r="H311" s="6">
        <f t="shared" si="27"/>
        <v>1900</v>
      </c>
      <c r="I311" s="6">
        <f t="shared" si="24"/>
        <v>0</v>
      </c>
      <c r="J311" s="6">
        <f t="shared" si="25"/>
        <v>0</v>
      </c>
      <c r="K311" s="7"/>
      <c r="L311" s="7"/>
      <c r="M311" s="6">
        <f t="shared" si="28"/>
        <v>0</v>
      </c>
      <c r="N311" s="6">
        <f t="shared" si="29"/>
        <v>0</v>
      </c>
    </row>
    <row r="312" spans="3:14" x14ac:dyDescent="0.25">
      <c r="C312" s="8"/>
      <c r="D312" s="8"/>
      <c r="E312" s="7"/>
      <c r="F312" s="19"/>
      <c r="G312" s="6">
        <f t="shared" si="26"/>
        <v>52</v>
      </c>
      <c r="H312" s="6">
        <f t="shared" si="27"/>
        <v>1900</v>
      </c>
      <c r="I312" s="6">
        <f t="shared" si="24"/>
        <v>0</v>
      </c>
      <c r="J312" s="6">
        <f t="shared" si="25"/>
        <v>0</v>
      </c>
      <c r="K312" s="7"/>
      <c r="L312" s="7"/>
      <c r="M312" s="6">
        <f t="shared" si="28"/>
        <v>0</v>
      </c>
      <c r="N312" s="6">
        <f t="shared" si="29"/>
        <v>0</v>
      </c>
    </row>
    <row r="313" spans="3:14" x14ac:dyDescent="0.25">
      <c r="C313" s="8"/>
      <c r="D313" s="8"/>
      <c r="E313" s="7"/>
      <c r="F313" s="19"/>
      <c r="G313" s="6">
        <f t="shared" si="26"/>
        <v>52</v>
      </c>
      <c r="H313" s="6">
        <f t="shared" si="27"/>
        <v>1900</v>
      </c>
      <c r="I313" s="6">
        <f t="shared" si="24"/>
        <v>0</v>
      </c>
      <c r="J313" s="6">
        <f t="shared" si="25"/>
        <v>0</v>
      </c>
      <c r="K313" s="7"/>
      <c r="L313" s="7"/>
      <c r="M313" s="6">
        <f t="shared" si="28"/>
        <v>0</v>
      </c>
      <c r="N313" s="6">
        <f t="shared" si="29"/>
        <v>0</v>
      </c>
    </row>
    <row r="314" spans="3:14" x14ac:dyDescent="0.25">
      <c r="C314" s="8"/>
      <c r="D314" s="8"/>
      <c r="E314" s="7"/>
      <c r="F314" s="19"/>
      <c r="G314" s="6">
        <f t="shared" si="26"/>
        <v>52</v>
      </c>
      <c r="H314" s="6">
        <f t="shared" si="27"/>
        <v>1900</v>
      </c>
      <c r="I314" s="6">
        <f t="shared" si="24"/>
        <v>0</v>
      </c>
      <c r="J314" s="6">
        <f t="shared" si="25"/>
        <v>0</v>
      </c>
      <c r="K314" s="7"/>
      <c r="L314" s="7"/>
      <c r="M314" s="6">
        <f t="shared" si="28"/>
        <v>0</v>
      </c>
      <c r="N314" s="6">
        <f t="shared" si="29"/>
        <v>0</v>
      </c>
    </row>
    <row r="315" spans="3:14" x14ac:dyDescent="0.25">
      <c r="C315" s="8"/>
      <c r="D315" s="8"/>
      <c r="E315" s="7"/>
      <c r="F315" s="19"/>
      <c r="G315" s="6">
        <f t="shared" si="26"/>
        <v>52</v>
      </c>
      <c r="H315" s="6">
        <f t="shared" si="27"/>
        <v>1900</v>
      </c>
      <c r="I315" s="6">
        <f t="shared" si="24"/>
        <v>0</v>
      </c>
      <c r="J315" s="6">
        <f t="shared" si="25"/>
        <v>0</v>
      </c>
      <c r="K315" s="7"/>
      <c r="L315" s="7"/>
      <c r="M315" s="6">
        <f t="shared" si="28"/>
        <v>0</v>
      </c>
      <c r="N315" s="6">
        <f t="shared" si="29"/>
        <v>0</v>
      </c>
    </row>
    <row r="316" spans="3:14" x14ac:dyDescent="0.25">
      <c r="C316" s="8"/>
      <c r="D316" s="8"/>
      <c r="E316" s="7"/>
      <c r="F316" s="19"/>
      <c r="G316" s="6">
        <f t="shared" si="26"/>
        <v>52</v>
      </c>
      <c r="H316" s="6">
        <f t="shared" si="27"/>
        <v>1900</v>
      </c>
      <c r="I316" s="6">
        <f t="shared" si="24"/>
        <v>0</v>
      </c>
      <c r="J316" s="6">
        <f t="shared" si="25"/>
        <v>0</v>
      </c>
      <c r="K316" s="7"/>
      <c r="L316" s="7"/>
      <c r="M316" s="6">
        <f t="shared" si="28"/>
        <v>0</v>
      </c>
      <c r="N316" s="6">
        <f t="shared" si="29"/>
        <v>0</v>
      </c>
    </row>
    <row r="317" spans="3:14" x14ac:dyDescent="0.25">
      <c r="C317" s="8"/>
      <c r="D317" s="8"/>
      <c r="E317" s="7"/>
      <c r="F317" s="19"/>
      <c r="G317" s="6">
        <f t="shared" si="26"/>
        <v>52</v>
      </c>
      <c r="H317" s="6">
        <f t="shared" si="27"/>
        <v>1900</v>
      </c>
      <c r="I317" s="6">
        <f t="shared" si="24"/>
        <v>0</v>
      </c>
      <c r="J317" s="6">
        <f t="shared" si="25"/>
        <v>0</v>
      </c>
      <c r="K317" s="7"/>
      <c r="L317" s="7"/>
      <c r="M317" s="6">
        <f t="shared" si="28"/>
        <v>0</v>
      </c>
      <c r="N317" s="6">
        <f t="shared" si="29"/>
        <v>0</v>
      </c>
    </row>
    <row r="318" spans="3:14" x14ac:dyDescent="0.25">
      <c r="C318" s="8"/>
      <c r="D318" s="8"/>
      <c r="E318" s="7"/>
      <c r="F318" s="19"/>
      <c r="G318" s="6">
        <f t="shared" si="26"/>
        <v>52</v>
      </c>
      <c r="H318" s="6">
        <f t="shared" si="27"/>
        <v>1900</v>
      </c>
      <c r="I318" s="6">
        <f t="shared" si="24"/>
        <v>0</v>
      </c>
      <c r="J318" s="6">
        <f t="shared" si="25"/>
        <v>0</v>
      </c>
      <c r="K318" s="7"/>
      <c r="L318" s="7"/>
      <c r="M318" s="6">
        <f t="shared" si="28"/>
        <v>0</v>
      </c>
      <c r="N318" s="6">
        <f t="shared" si="29"/>
        <v>0</v>
      </c>
    </row>
    <row r="319" spans="3:14" x14ac:dyDescent="0.25">
      <c r="C319" s="8"/>
      <c r="D319" s="8"/>
      <c r="E319" s="7"/>
      <c r="F319" s="19"/>
      <c r="G319" s="6">
        <f t="shared" si="26"/>
        <v>52</v>
      </c>
      <c r="H319" s="6">
        <f t="shared" si="27"/>
        <v>1900</v>
      </c>
      <c r="I319" s="6">
        <f t="shared" si="24"/>
        <v>0</v>
      </c>
      <c r="J319" s="6">
        <f t="shared" si="25"/>
        <v>0</v>
      </c>
      <c r="K319" s="7"/>
      <c r="L319" s="7"/>
      <c r="M319" s="6">
        <f t="shared" si="28"/>
        <v>0</v>
      </c>
      <c r="N319" s="6">
        <f t="shared" si="29"/>
        <v>0</v>
      </c>
    </row>
    <row r="320" spans="3:14" x14ac:dyDescent="0.25">
      <c r="C320" s="8"/>
      <c r="D320" s="8"/>
      <c r="E320" s="7"/>
      <c r="F320" s="19"/>
      <c r="G320" s="6">
        <f t="shared" si="26"/>
        <v>52</v>
      </c>
      <c r="H320" s="6">
        <f t="shared" si="27"/>
        <v>1900</v>
      </c>
      <c r="I320" s="6">
        <f t="shared" si="24"/>
        <v>0</v>
      </c>
      <c r="J320" s="6">
        <f t="shared" si="25"/>
        <v>0</v>
      </c>
      <c r="K320" s="7"/>
      <c r="L320" s="7"/>
      <c r="M320" s="6">
        <f t="shared" si="28"/>
        <v>0</v>
      </c>
      <c r="N320" s="6">
        <f t="shared" si="29"/>
        <v>0</v>
      </c>
    </row>
    <row r="321" spans="3:14" x14ac:dyDescent="0.25">
      <c r="C321" s="8"/>
      <c r="D321" s="8"/>
      <c r="E321" s="7"/>
      <c r="F321" s="19"/>
      <c r="G321" s="6">
        <f t="shared" si="26"/>
        <v>52</v>
      </c>
      <c r="H321" s="6">
        <f t="shared" si="27"/>
        <v>1900</v>
      </c>
      <c r="I321" s="6">
        <f t="shared" si="24"/>
        <v>0</v>
      </c>
      <c r="J321" s="6">
        <f t="shared" si="25"/>
        <v>0</v>
      </c>
      <c r="K321" s="7"/>
      <c r="L321" s="7"/>
      <c r="M321" s="6">
        <f t="shared" si="28"/>
        <v>0</v>
      </c>
      <c r="N321" s="6">
        <f t="shared" si="29"/>
        <v>0</v>
      </c>
    </row>
    <row r="322" spans="3:14" x14ac:dyDescent="0.25">
      <c r="C322" s="8"/>
      <c r="D322" s="8"/>
      <c r="E322" s="7"/>
      <c r="F322" s="19"/>
      <c r="G322" s="6">
        <f t="shared" si="26"/>
        <v>52</v>
      </c>
      <c r="H322" s="6">
        <f t="shared" si="27"/>
        <v>1900</v>
      </c>
      <c r="I322" s="6">
        <f t="shared" si="24"/>
        <v>0</v>
      </c>
      <c r="J322" s="6">
        <f t="shared" si="25"/>
        <v>0</v>
      </c>
      <c r="K322" s="7"/>
      <c r="L322" s="7"/>
      <c r="M322" s="6">
        <f t="shared" si="28"/>
        <v>0</v>
      </c>
      <c r="N322" s="6">
        <f t="shared" si="29"/>
        <v>0</v>
      </c>
    </row>
    <row r="323" spans="3:14" x14ac:dyDescent="0.25">
      <c r="C323" s="8"/>
      <c r="D323" s="8"/>
      <c r="E323" s="7"/>
      <c r="F323" s="19"/>
      <c r="G323" s="6">
        <f t="shared" si="26"/>
        <v>52</v>
      </c>
      <c r="H323" s="6">
        <f t="shared" si="27"/>
        <v>1900</v>
      </c>
      <c r="I323" s="6">
        <f t="shared" si="24"/>
        <v>0</v>
      </c>
      <c r="J323" s="6">
        <f t="shared" si="25"/>
        <v>0</v>
      </c>
      <c r="K323" s="7"/>
      <c r="L323" s="7"/>
      <c r="M323" s="6">
        <f t="shared" si="28"/>
        <v>0</v>
      </c>
      <c r="N323" s="6">
        <f t="shared" si="29"/>
        <v>0</v>
      </c>
    </row>
    <row r="324" spans="3:14" x14ac:dyDescent="0.25">
      <c r="C324" s="8"/>
      <c r="D324" s="8"/>
      <c r="E324" s="7"/>
      <c r="F324" s="19"/>
      <c r="G324" s="6">
        <f t="shared" si="26"/>
        <v>52</v>
      </c>
      <c r="H324" s="6">
        <f t="shared" si="27"/>
        <v>1900</v>
      </c>
      <c r="I324" s="6">
        <f t="shared" si="24"/>
        <v>0</v>
      </c>
      <c r="J324" s="6">
        <f t="shared" si="25"/>
        <v>0</v>
      </c>
      <c r="K324" s="7"/>
      <c r="L324" s="7"/>
      <c r="M324" s="6">
        <f t="shared" si="28"/>
        <v>0</v>
      </c>
      <c r="N324" s="6">
        <f t="shared" si="29"/>
        <v>0</v>
      </c>
    </row>
    <row r="325" spans="3:14" x14ac:dyDescent="0.25">
      <c r="C325" s="8"/>
      <c r="D325" s="8"/>
      <c r="E325" s="7"/>
      <c r="F325" s="19"/>
      <c r="G325" s="6">
        <f t="shared" si="26"/>
        <v>52</v>
      </c>
      <c r="H325" s="6">
        <f t="shared" si="27"/>
        <v>1900</v>
      </c>
      <c r="I325" s="6">
        <f t="shared" si="24"/>
        <v>0</v>
      </c>
      <c r="J325" s="6">
        <f t="shared" si="25"/>
        <v>0</v>
      </c>
      <c r="K325" s="7"/>
      <c r="L325" s="7"/>
      <c r="M325" s="6">
        <f t="shared" si="28"/>
        <v>0</v>
      </c>
      <c r="N325" s="6">
        <f t="shared" si="29"/>
        <v>0</v>
      </c>
    </row>
    <row r="326" spans="3:14" x14ac:dyDescent="0.25">
      <c r="C326" s="8"/>
      <c r="D326" s="8"/>
      <c r="E326" s="7"/>
      <c r="F326" s="19"/>
      <c r="G326" s="6">
        <f t="shared" si="26"/>
        <v>52</v>
      </c>
      <c r="H326" s="6">
        <f t="shared" si="27"/>
        <v>1900</v>
      </c>
      <c r="I326" s="6">
        <f t="shared" si="24"/>
        <v>0</v>
      </c>
      <c r="J326" s="6">
        <f t="shared" si="25"/>
        <v>0</v>
      </c>
      <c r="K326" s="7"/>
      <c r="L326" s="7"/>
      <c r="M326" s="6">
        <f t="shared" si="28"/>
        <v>0</v>
      </c>
      <c r="N326" s="6">
        <f t="shared" si="29"/>
        <v>0</v>
      </c>
    </row>
    <row r="327" spans="3:14" x14ac:dyDescent="0.25">
      <c r="C327" s="8"/>
      <c r="D327" s="8"/>
      <c r="E327" s="7"/>
      <c r="F327" s="19"/>
      <c r="G327" s="6">
        <f t="shared" si="26"/>
        <v>52</v>
      </c>
      <c r="H327" s="6">
        <f t="shared" si="27"/>
        <v>1900</v>
      </c>
      <c r="I327" s="6">
        <f t="shared" si="24"/>
        <v>0</v>
      </c>
      <c r="J327" s="6">
        <f t="shared" si="25"/>
        <v>0</v>
      </c>
      <c r="K327" s="7"/>
      <c r="L327" s="7"/>
      <c r="M327" s="6">
        <f t="shared" si="28"/>
        <v>0</v>
      </c>
      <c r="N327" s="6">
        <f t="shared" si="29"/>
        <v>0</v>
      </c>
    </row>
    <row r="328" spans="3:14" x14ac:dyDescent="0.25">
      <c r="C328" s="8"/>
      <c r="D328" s="8"/>
      <c r="E328" s="7"/>
      <c r="F328" s="19"/>
      <c r="G328" s="6">
        <f t="shared" si="26"/>
        <v>52</v>
      </c>
      <c r="H328" s="6">
        <f t="shared" si="27"/>
        <v>1900</v>
      </c>
      <c r="I328" s="6">
        <f t="shared" si="24"/>
        <v>0</v>
      </c>
      <c r="J328" s="6">
        <f t="shared" si="25"/>
        <v>0</v>
      </c>
      <c r="K328" s="7"/>
      <c r="L328" s="7"/>
      <c r="M328" s="6">
        <f t="shared" si="28"/>
        <v>0</v>
      </c>
      <c r="N328" s="6">
        <f t="shared" si="29"/>
        <v>0</v>
      </c>
    </row>
    <row r="329" spans="3:14" x14ac:dyDescent="0.25">
      <c r="C329" s="8"/>
      <c r="D329" s="8"/>
      <c r="E329" s="7"/>
      <c r="F329" s="19"/>
      <c r="G329" s="6">
        <f t="shared" si="26"/>
        <v>52</v>
      </c>
      <c r="H329" s="6">
        <f t="shared" si="27"/>
        <v>1900</v>
      </c>
      <c r="I329" s="6">
        <f t="shared" si="24"/>
        <v>0</v>
      </c>
      <c r="J329" s="6">
        <f t="shared" si="25"/>
        <v>0</v>
      </c>
      <c r="K329" s="7"/>
      <c r="L329" s="7"/>
      <c r="M329" s="6">
        <f t="shared" si="28"/>
        <v>0</v>
      </c>
      <c r="N329" s="6">
        <f t="shared" si="29"/>
        <v>0</v>
      </c>
    </row>
    <row r="330" spans="3:14" x14ac:dyDescent="0.25">
      <c r="C330" s="8"/>
      <c r="D330" s="8"/>
      <c r="E330" s="7"/>
      <c r="F330" s="19"/>
      <c r="G330" s="6">
        <f t="shared" si="26"/>
        <v>52</v>
      </c>
      <c r="H330" s="6">
        <f t="shared" si="27"/>
        <v>1900</v>
      </c>
      <c r="I330" s="6">
        <f t="shared" ref="I330:I393" si="30">_xlfn.XLOOKUP(E330, P:P, Q:Q, "")</f>
        <v>0</v>
      </c>
      <c r="J330" s="6">
        <f t="shared" ref="J330:J393" si="31">_xlfn.XLOOKUP(E330, P:P, R:R, "")</f>
        <v>0</v>
      </c>
      <c r="K330" s="7"/>
      <c r="L330" s="7"/>
      <c r="M330" s="6">
        <f t="shared" si="28"/>
        <v>0</v>
      </c>
      <c r="N330" s="6">
        <f t="shared" si="29"/>
        <v>0</v>
      </c>
    </row>
    <row r="331" spans="3:14" x14ac:dyDescent="0.25">
      <c r="C331" s="8"/>
      <c r="D331" s="8"/>
      <c r="E331" s="7"/>
      <c r="F331" s="19"/>
      <c r="G331" s="6">
        <f t="shared" ref="G331:G394" si="32">WEEKNUM(C331, 21)</f>
        <v>52</v>
      </c>
      <c r="H331" s="6">
        <f t="shared" ref="H331:H394" si="33">YEAR(C331)</f>
        <v>1900</v>
      </c>
      <c r="I331" s="6">
        <f t="shared" si="30"/>
        <v>0</v>
      </c>
      <c r="J331" s="6">
        <f t="shared" si="31"/>
        <v>0</v>
      </c>
      <c r="K331" s="7"/>
      <c r="L331" s="7"/>
      <c r="M331" s="6">
        <f t="shared" ref="M331:M394" si="34">IF( K331 &lt;&gt; "", K331, I331)</f>
        <v>0</v>
      </c>
      <c r="N331" s="6">
        <f t="shared" ref="N331:N394" si="35">IF( L331 &lt;&gt; "", L331, J331)</f>
        <v>0</v>
      </c>
    </row>
    <row r="332" spans="3:14" x14ac:dyDescent="0.25">
      <c r="C332" s="8"/>
      <c r="D332" s="8"/>
      <c r="E332" s="7"/>
      <c r="F332" s="19"/>
      <c r="G332" s="6">
        <f t="shared" si="32"/>
        <v>52</v>
      </c>
      <c r="H332" s="6">
        <f t="shared" si="33"/>
        <v>1900</v>
      </c>
      <c r="I332" s="6">
        <f t="shared" si="30"/>
        <v>0</v>
      </c>
      <c r="J332" s="6">
        <f t="shared" si="31"/>
        <v>0</v>
      </c>
      <c r="K332" s="7"/>
      <c r="L332" s="7"/>
      <c r="M332" s="6">
        <f t="shared" si="34"/>
        <v>0</v>
      </c>
      <c r="N332" s="6">
        <f t="shared" si="35"/>
        <v>0</v>
      </c>
    </row>
    <row r="333" spans="3:14" x14ac:dyDescent="0.25">
      <c r="C333" s="8"/>
      <c r="D333" s="8"/>
      <c r="E333" s="7"/>
      <c r="F333" s="19"/>
      <c r="G333" s="6">
        <f t="shared" si="32"/>
        <v>52</v>
      </c>
      <c r="H333" s="6">
        <f t="shared" si="33"/>
        <v>1900</v>
      </c>
      <c r="I333" s="6">
        <f t="shared" si="30"/>
        <v>0</v>
      </c>
      <c r="J333" s="6">
        <f t="shared" si="31"/>
        <v>0</v>
      </c>
      <c r="K333" s="7"/>
      <c r="L333" s="7"/>
      <c r="M333" s="6">
        <f t="shared" si="34"/>
        <v>0</v>
      </c>
      <c r="N333" s="6">
        <f t="shared" si="35"/>
        <v>0</v>
      </c>
    </row>
    <row r="334" spans="3:14" x14ac:dyDescent="0.25">
      <c r="C334" s="8"/>
      <c r="D334" s="8"/>
      <c r="E334" s="7"/>
      <c r="F334" s="19"/>
      <c r="G334" s="6">
        <f t="shared" si="32"/>
        <v>52</v>
      </c>
      <c r="H334" s="6">
        <f t="shared" si="33"/>
        <v>1900</v>
      </c>
      <c r="I334" s="6">
        <f t="shared" si="30"/>
        <v>0</v>
      </c>
      <c r="J334" s="6">
        <f t="shared" si="31"/>
        <v>0</v>
      </c>
      <c r="K334" s="7"/>
      <c r="L334" s="7"/>
      <c r="M334" s="6">
        <f t="shared" si="34"/>
        <v>0</v>
      </c>
      <c r="N334" s="6">
        <f t="shared" si="35"/>
        <v>0</v>
      </c>
    </row>
    <row r="335" spans="3:14" x14ac:dyDescent="0.25">
      <c r="C335" s="8"/>
      <c r="D335" s="8"/>
      <c r="E335" s="7"/>
      <c r="F335" s="19"/>
      <c r="G335" s="6">
        <f t="shared" si="32"/>
        <v>52</v>
      </c>
      <c r="H335" s="6">
        <f t="shared" si="33"/>
        <v>1900</v>
      </c>
      <c r="I335" s="6">
        <f t="shared" si="30"/>
        <v>0</v>
      </c>
      <c r="J335" s="6">
        <f t="shared" si="31"/>
        <v>0</v>
      </c>
      <c r="K335" s="7"/>
      <c r="L335" s="7"/>
      <c r="M335" s="6">
        <f t="shared" si="34"/>
        <v>0</v>
      </c>
      <c r="N335" s="6">
        <f t="shared" si="35"/>
        <v>0</v>
      </c>
    </row>
    <row r="336" spans="3:14" x14ac:dyDescent="0.25">
      <c r="C336" s="8"/>
      <c r="D336" s="8"/>
      <c r="E336" s="7"/>
      <c r="F336" s="19"/>
      <c r="G336" s="6">
        <f t="shared" si="32"/>
        <v>52</v>
      </c>
      <c r="H336" s="6">
        <f t="shared" si="33"/>
        <v>1900</v>
      </c>
      <c r="I336" s="6">
        <f t="shared" si="30"/>
        <v>0</v>
      </c>
      <c r="J336" s="6">
        <f t="shared" si="31"/>
        <v>0</v>
      </c>
      <c r="K336" s="7"/>
      <c r="L336" s="7"/>
      <c r="M336" s="6">
        <f t="shared" si="34"/>
        <v>0</v>
      </c>
      <c r="N336" s="6">
        <f t="shared" si="35"/>
        <v>0</v>
      </c>
    </row>
    <row r="337" spans="3:14" x14ac:dyDescent="0.25">
      <c r="C337" s="8"/>
      <c r="D337" s="8"/>
      <c r="E337" s="7"/>
      <c r="F337" s="19"/>
      <c r="G337" s="6">
        <f t="shared" si="32"/>
        <v>52</v>
      </c>
      <c r="H337" s="6">
        <f t="shared" si="33"/>
        <v>1900</v>
      </c>
      <c r="I337" s="6">
        <f t="shared" si="30"/>
        <v>0</v>
      </c>
      <c r="J337" s="6">
        <f t="shared" si="31"/>
        <v>0</v>
      </c>
      <c r="K337" s="7"/>
      <c r="L337" s="7"/>
      <c r="M337" s="6">
        <f t="shared" si="34"/>
        <v>0</v>
      </c>
      <c r="N337" s="6">
        <f t="shared" si="35"/>
        <v>0</v>
      </c>
    </row>
    <row r="338" spans="3:14" x14ac:dyDescent="0.25">
      <c r="C338" s="8"/>
      <c r="D338" s="8"/>
      <c r="E338" s="7"/>
      <c r="F338" s="19"/>
      <c r="G338" s="6">
        <f t="shared" si="32"/>
        <v>52</v>
      </c>
      <c r="H338" s="6">
        <f t="shared" si="33"/>
        <v>1900</v>
      </c>
      <c r="I338" s="6">
        <f t="shared" si="30"/>
        <v>0</v>
      </c>
      <c r="J338" s="6">
        <f t="shared" si="31"/>
        <v>0</v>
      </c>
      <c r="K338" s="7"/>
      <c r="L338" s="7"/>
      <c r="M338" s="6">
        <f t="shared" si="34"/>
        <v>0</v>
      </c>
      <c r="N338" s="6">
        <f t="shared" si="35"/>
        <v>0</v>
      </c>
    </row>
    <row r="339" spans="3:14" x14ac:dyDescent="0.25">
      <c r="C339" s="8"/>
      <c r="D339" s="8"/>
      <c r="E339" s="7"/>
      <c r="F339" s="19"/>
      <c r="G339" s="6">
        <f t="shared" si="32"/>
        <v>52</v>
      </c>
      <c r="H339" s="6">
        <f t="shared" si="33"/>
        <v>1900</v>
      </c>
      <c r="I339" s="6">
        <f t="shared" si="30"/>
        <v>0</v>
      </c>
      <c r="J339" s="6">
        <f t="shared" si="31"/>
        <v>0</v>
      </c>
      <c r="K339" s="7"/>
      <c r="L339" s="7"/>
      <c r="M339" s="6">
        <f t="shared" si="34"/>
        <v>0</v>
      </c>
      <c r="N339" s="6">
        <f t="shared" si="35"/>
        <v>0</v>
      </c>
    </row>
    <row r="340" spans="3:14" x14ac:dyDescent="0.25">
      <c r="C340" s="8"/>
      <c r="D340" s="8"/>
      <c r="E340" s="7"/>
      <c r="F340" s="19"/>
      <c r="G340" s="6">
        <f t="shared" si="32"/>
        <v>52</v>
      </c>
      <c r="H340" s="6">
        <f t="shared" si="33"/>
        <v>1900</v>
      </c>
      <c r="I340" s="6">
        <f t="shared" si="30"/>
        <v>0</v>
      </c>
      <c r="J340" s="6">
        <f t="shared" si="31"/>
        <v>0</v>
      </c>
      <c r="K340" s="7"/>
      <c r="L340" s="7"/>
      <c r="M340" s="6">
        <f t="shared" si="34"/>
        <v>0</v>
      </c>
      <c r="N340" s="6">
        <f t="shared" si="35"/>
        <v>0</v>
      </c>
    </row>
    <row r="341" spans="3:14" x14ac:dyDescent="0.25">
      <c r="C341" s="8"/>
      <c r="D341" s="8"/>
      <c r="E341" s="7"/>
      <c r="F341" s="19"/>
      <c r="G341" s="6">
        <f t="shared" si="32"/>
        <v>52</v>
      </c>
      <c r="H341" s="6">
        <f t="shared" si="33"/>
        <v>1900</v>
      </c>
      <c r="I341" s="6">
        <f t="shared" si="30"/>
        <v>0</v>
      </c>
      <c r="J341" s="6">
        <f t="shared" si="31"/>
        <v>0</v>
      </c>
      <c r="K341" s="7"/>
      <c r="L341" s="7"/>
      <c r="M341" s="6">
        <f t="shared" si="34"/>
        <v>0</v>
      </c>
      <c r="N341" s="6">
        <f t="shared" si="35"/>
        <v>0</v>
      </c>
    </row>
    <row r="342" spans="3:14" x14ac:dyDescent="0.25">
      <c r="C342" s="8"/>
      <c r="D342" s="8"/>
      <c r="E342" s="7"/>
      <c r="F342" s="19"/>
      <c r="G342" s="6">
        <f t="shared" si="32"/>
        <v>52</v>
      </c>
      <c r="H342" s="6">
        <f t="shared" si="33"/>
        <v>1900</v>
      </c>
      <c r="I342" s="6">
        <f t="shared" si="30"/>
        <v>0</v>
      </c>
      <c r="J342" s="6">
        <f t="shared" si="31"/>
        <v>0</v>
      </c>
      <c r="K342" s="7"/>
      <c r="L342" s="7"/>
      <c r="M342" s="6">
        <f t="shared" si="34"/>
        <v>0</v>
      </c>
      <c r="N342" s="6">
        <f t="shared" si="35"/>
        <v>0</v>
      </c>
    </row>
    <row r="343" spans="3:14" x14ac:dyDescent="0.25">
      <c r="C343" s="8"/>
      <c r="D343" s="8"/>
      <c r="E343" s="7"/>
      <c r="F343" s="19"/>
      <c r="G343" s="6">
        <f t="shared" si="32"/>
        <v>52</v>
      </c>
      <c r="H343" s="6">
        <f t="shared" si="33"/>
        <v>1900</v>
      </c>
      <c r="I343" s="6">
        <f t="shared" si="30"/>
        <v>0</v>
      </c>
      <c r="J343" s="6">
        <f t="shared" si="31"/>
        <v>0</v>
      </c>
      <c r="K343" s="7"/>
      <c r="L343" s="7"/>
      <c r="M343" s="6">
        <f t="shared" si="34"/>
        <v>0</v>
      </c>
      <c r="N343" s="6">
        <f t="shared" si="35"/>
        <v>0</v>
      </c>
    </row>
    <row r="344" spans="3:14" x14ac:dyDescent="0.25">
      <c r="C344" s="8"/>
      <c r="D344" s="8"/>
      <c r="E344" s="7"/>
      <c r="F344" s="19"/>
      <c r="G344" s="6">
        <f t="shared" si="32"/>
        <v>52</v>
      </c>
      <c r="H344" s="6">
        <f t="shared" si="33"/>
        <v>1900</v>
      </c>
      <c r="I344" s="6">
        <f t="shared" si="30"/>
        <v>0</v>
      </c>
      <c r="J344" s="6">
        <f t="shared" si="31"/>
        <v>0</v>
      </c>
      <c r="K344" s="7"/>
      <c r="L344" s="7"/>
      <c r="M344" s="6">
        <f t="shared" si="34"/>
        <v>0</v>
      </c>
      <c r="N344" s="6">
        <f t="shared" si="35"/>
        <v>0</v>
      </c>
    </row>
    <row r="345" spans="3:14" x14ac:dyDescent="0.25">
      <c r="C345" s="8"/>
      <c r="D345" s="8"/>
      <c r="E345" s="7"/>
      <c r="F345" s="19"/>
      <c r="G345" s="6">
        <f t="shared" si="32"/>
        <v>52</v>
      </c>
      <c r="H345" s="6">
        <f t="shared" si="33"/>
        <v>1900</v>
      </c>
      <c r="I345" s="6">
        <f t="shared" si="30"/>
        <v>0</v>
      </c>
      <c r="J345" s="6">
        <f t="shared" si="31"/>
        <v>0</v>
      </c>
      <c r="K345" s="7"/>
      <c r="L345" s="7"/>
      <c r="M345" s="6">
        <f t="shared" si="34"/>
        <v>0</v>
      </c>
      <c r="N345" s="6">
        <f t="shared" si="35"/>
        <v>0</v>
      </c>
    </row>
    <row r="346" spans="3:14" x14ac:dyDescent="0.25">
      <c r="C346" s="8"/>
      <c r="D346" s="8"/>
      <c r="E346" s="7"/>
      <c r="F346" s="19"/>
      <c r="G346" s="6">
        <f t="shared" si="32"/>
        <v>52</v>
      </c>
      <c r="H346" s="6">
        <f t="shared" si="33"/>
        <v>1900</v>
      </c>
      <c r="I346" s="6">
        <f t="shared" si="30"/>
        <v>0</v>
      </c>
      <c r="J346" s="6">
        <f t="shared" si="31"/>
        <v>0</v>
      </c>
      <c r="K346" s="7"/>
      <c r="L346" s="7"/>
      <c r="M346" s="6">
        <f t="shared" si="34"/>
        <v>0</v>
      </c>
      <c r="N346" s="6">
        <f t="shared" si="35"/>
        <v>0</v>
      </c>
    </row>
    <row r="347" spans="3:14" x14ac:dyDescent="0.25">
      <c r="C347" s="8"/>
      <c r="D347" s="8"/>
      <c r="E347" s="7"/>
      <c r="F347" s="19"/>
      <c r="G347" s="6">
        <f t="shared" si="32"/>
        <v>52</v>
      </c>
      <c r="H347" s="6">
        <f t="shared" si="33"/>
        <v>1900</v>
      </c>
      <c r="I347" s="6">
        <f t="shared" si="30"/>
        <v>0</v>
      </c>
      <c r="J347" s="6">
        <f t="shared" si="31"/>
        <v>0</v>
      </c>
      <c r="K347" s="7"/>
      <c r="L347" s="7"/>
      <c r="M347" s="6">
        <f t="shared" si="34"/>
        <v>0</v>
      </c>
      <c r="N347" s="6">
        <f t="shared" si="35"/>
        <v>0</v>
      </c>
    </row>
    <row r="348" spans="3:14" x14ac:dyDescent="0.25">
      <c r="C348" s="8"/>
      <c r="D348" s="8"/>
      <c r="E348" s="7"/>
      <c r="F348" s="19"/>
      <c r="G348" s="6">
        <f t="shared" si="32"/>
        <v>52</v>
      </c>
      <c r="H348" s="6">
        <f t="shared" si="33"/>
        <v>1900</v>
      </c>
      <c r="I348" s="6">
        <f t="shared" si="30"/>
        <v>0</v>
      </c>
      <c r="J348" s="6">
        <f t="shared" si="31"/>
        <v>0</v>
      </c>
      <c r="K348" s="7"/>
      <c r="L348" s="7"/>
      <c r="M348" s="6">
        <f t="shared" si="34"/>
        <v>0</v>
      </c>
      <c r="N348" s="6">
        <f t="shared" si="35"/>
        <v>0</v>
      </c>
    </row>
    <row r="349" spans="3:14" x14ac:dyDescent="0.25">
      <c r="C349" s="8"/>
      <c r="D349" s="8"/>
      <c r="E349" s="7"/>
      <c r="F349" s="19"/>
      <c r="G349" s="6">
        <f t="shared" si="32"/>
        <v>52</v>
      </c>
      <c r="H349" s="6">
        <f t="shared" si="33"/>
        <v>1900</v>
      </c>
      <c r="I349" s="6">
        <f t="shared" si="30"/>
        <v>0</v>
      </c>
      <c r="J349" s="6">
        <f t="shared" si="31"/>
        <v>0</v>
      </c>
      <c r="K349" s="7"/>
      <c r="L349" s="7"/>
      <c r="M349" s="6">
        <f t="shared" si="34"/>
        <v>0</v>
      </c>
      <c r="N349" s="6">
        <f t="shared" si="35"/>
        <v>0</v>
      </c>
    </row>
    <row r="350" spans="3:14" x14ac:dyDescent="0.25">
      <c r="C350" s="8"/>
      <c r="D350" s="8"/>
      <c r="E350" s="7"/>
      <c r="F350" s="19"/>
      <c r="G350" s="6">
        <f t="shared" si="32"/>
        <v>52</v>
      </c>
      <c r="H350" s="6">
        <f t="shared" si="33"/>
        <v>1900</v>
      </c>
      <c r="I350" s="6">
        <f t="shared" si="30"/>
        <v>0</v>
      </c>
      <c r="J350" s="6">
        <f t="shared" si="31"/>
        <v>0</v>
      </c>
      <c r="K350" s="7"/>
      <c r="L350" s="7"/>
      <c r="M350" s="6">
        <f t="shared" si="34"/>
        <v>0</v>
      </c>
      <c r="N350" s="6">
        <f t="shared" si="35"/>
        <v>0</v>
      </c>
    </row>
    <row r="351" spans="3:14" x14ac:dyDescent="0.25">
      <c r="C351" s="8"/>
      <c r="D351" s="8"/>
      <c r="E351" s="7"/>
      <c r="F351" s="19"/>
      <c r="G351" s="6">
        <f t="shared" si="32"/>
        <v>52</v>
      </c>
      <c r="H351" s="6">
        <f t="shared" si="33"/>
        <v>1900</v>
      </c>
      <c r="I351" s="6">
        <f t="shared" si="30"/>
        <v>0</v>
      </c>
      <c r="J351" s="6">
        <f t="shared" si="31"/>
        <v>0</v>
      </c>
      <c r="K351" s="7"/>
      <c r="L351" s="7"/>
      <c r="M351" s="6">
        <f t="shared" si="34"/>
        <v>0</v>
      </c>
      <c r="N351" s="6">
        <f t="shared" si="35"/>
        <v>0</v>
      </c>
    </row>
    <row r="352" spans="3:14" x14ac:dyDescent="0.25">
      <c r="C352" s="8"/>
      <c r="D352" s="8"/>
      <c r="E352" s="7"/>
      <c r="F352" s="19"/>
      <c r="G352" s="6">
        <f t="shared" si="32"/>
        <v>52</v>
      </c>
      <c r="H352" s="6">
        <f t="shared" si="33"/>
        <v>1900</v>
      </c>
      <c r="I352" s="6">
        <f t="shared" si="30"/>
        <v>0</v>
      </c>
      <c r="J352" s="6">
        <f t="shared" si="31"/>
        <v>0</v>
      </c>
      <c r="K352" s="7"/>
      <c r="L352" s="7"/>
      <c r="M352" s="6">
        <f t="shared" si="34"/>
        <v>0</v>
      </c>
      <c r="N352" s="6">
        <f t="shared" si="35"/>
        <v>0</v>
      </c>
    </row>
    <row r="353" spans="3:14" x14ac:dyDescent="0.25">
      <c r="C353" s="8"/>
      <c r="D353" s="8"/>
      <c r="E353" s="7"/>
      <c r="F353" s="19"/>
      <c r="G353" s="6">
        <f t="shared" si="32"/>
        <v>52</v>
      </c>
      <c r="H353" s="6">
        <f t="shared" si="33"/>
        <v>1900</v>
      </c>
      <c r="I353" s="6">
        <f t="shared" si="30"/>
        <v>0</v>
      </c>
      <c r="J353" s="6">
        <f t="shared" si="31"/>
        <v>0</v>
      </c>
      <c r="K353" s="7"/>
      <c r="L353" s="7"/>
      <c r="M353" s="6">
        <f t="shared" si="34"/>
        <v>0</v>
      </c>
      <c r="N353" s="6">
        <f t="shared" si="35"/>
        <v>0</v>
      </c>
    </row>
    <row r="354" spans="3:14" x14ac:dyDescent="0.25">
      <c r="C354" s="8"/>
      <c r="D354" s="8"/>
      <c r="E354" s="7"/>
      <c r="F354" s="19"/>
      <c r="G354" s="6">
        <f t="shared" si="32"/>
        <v>52</v>
      </c>
      <c r="H354" s="6">
        <f t="shared" si="33"/>
        <v>1900</v>
      </c>
      <c r="I354" s="6">
        <f t="shared" si="30"/>
        <v>0</v>
      </c>
      <c r="J354" s="6">
        <f t="shared" si="31"/>
        <v>0</v>
      </c>
      <c r="K354" s="7"/>
      <c r="L354" s="7"/>
      <c r="M354" s="6">
        <f t="shared" si="34"/>
        <v>0</v>
      </c>
      <c r="N354" s="6">
        <f t="shared" si="35"/>
        <v>0</v>
      </c>
    </row>
    <row r="355" spans="3:14" x14ac:dyDescent="0.25">
      <c r="C355" s="8"/>
      <c r="D355" s="8"/>
      <c r="E355" s="7"/>
      <c r="F355" s="19"/>
      <c r="G355" s="6">
        <f t="shared" si="32"/>
        <v>52</v>
      </c>
      <c r="H355" s="6">
        <f t="shared" si="33"/>
        <v>1900</v>
      </c>
      <c r="I355" s="6">
        <f t="shared" si="30"/>
        <v>0</v>
      </c>
      <c r="J355" s="6">
        <f t="shared" si="31"/>
        <v>0</v>
      </c>
      <c r="K355" s="7"/>
      <c r="L355" s="7"/>
      <c r="M355" s="6">
        <f t="shared" si="34"/>
        <v>0</v>
      </c>
      <c r="N355" s="6">
        <f t="shared" si="35"/>
        <v>0</v>
      </c>
    </row>
    <row r="356" spans="3:14" x14ac:dyDescent="0.25">
      <c r="C356" s="8"/>
      <c r="D356" s="8"/>
      <c r="E356" s="7"/>
      <c r="F356" s="19"/>
      <c r="G356" s="6">
        <f t="shared" si="32"/>
        <v>52</v>
      </c>
      <c r="H356" s="6">
        <f t="shared" si="33"/>
        <v>1900</v>
      </c>
      <c r="I356" s="6">
        <f t="shared" si="30"/>
        <v>0</v>
      </c>
      <c r="J356" s="6">
        <f t="shared" si="31"/>
        <v>0</v>
      </c>
      <c r="K356" s="7"/>
      <c r="L356" s="7"/>
      <c r="M356" s="6">
        <f t="shared" si="34"/>
        <v>0</v>
      </c>
      <c r="N356" s="6">
        <f t="shared" si="35"/>
        <v>0</v>
      </c>
    </row>
    <row r="357" spans="3:14" x14ac:dyDescent="0.25">
      <c r="C357" s="8"/>
      <c r="D357" s="8"/>
      <c r="E357" s="7"/>
      <c r="F357" s="19"/>
      <c r="G357" s="6">
        <f t="shared" si="32"/>
        <v>52</v>
      </c>
      <c r="H357" s="6">
        <f t="shared" si="33"/>
        <v>1900</v>
      </c>
      <c r="I357" s="6">
        <f t="shared" si="30"/>
        <v>0</v>
      </c>
      <c r="J357" s="6">
        <f t="shared" si="31"/>
        <v>0</v>
      </c>
      <c r="K357" s="7"/>
      <c r="L357" s="7"/>
      <c r="M357" s="6">
        <f t="shared" si="34"/>
        <v>0</v>
      </c>
      <c r="N357" s="6">
        <f t="shared" si="35"/>
        <v>0</v>
      </c>
    </row>
    <row r="358" spans="3:14" x14ac:dyDescent="0.25">
      <c r="C358" s="8"/>
      <c r="D358" s="8"/>
      <c r="E358" s="7"/>
      <c r="F358" s="19"/>
      <c r="G358" s="6">
        <f t="shared" si="32"/>
        <v>52</v>
      </c>
      <c r="H358" s="6">
        <f t="shared" si="33"/>
        <v>1900</v>
      </c>
      <c r="I358" s="6">
        <f t="shared" si="30"/>
        <v>0</v>
      </c>
      <c r="J358" s="6">
        <f t="shared" si="31"/>
        <v>0</v>
      </c>
      <c r="K358" s="7"/>
      <c r="L358" s="7"/>
      <c r="M358" s="6">
        <f t="shared" si="34"/>
        <v>0</v>
      </c>
      <c r="N358" s="6">
        <f t="shared" si="35"/>
        <v>0</v>
      </c>
    </row>
    <row r="359" spans="3:14" x14ac:dyDescent="0.25">
      <c r="C359" s="8"/>
      <c r="D359" s="8"/>
      <c r="E359" s="7"/>
      <c r="F359" s="19"/>
      <c r="G359" s="6">
        <f t="shared" si="32"/>
        <v>52</v>
      </c>
      <c r="H359" s="6">
        <f t="shared" si="33"/>
        <v>1900</v>
      </c>
      <c r="I359" s="6">
        <f t="shared" si="30"/>
        <v>0</v>
      </c>
      <c r="J359" s="6">
        <f t="shared" si="31"/>
        <v>0</v>
      </c>
      <c r="K359" s="7"/>
      <c r="L359" s="7"/>
      <c r="M359" s="6">
        <f t="shared" si="34"/>
        <v>0</v>
      </c>
      <c r="N359" s="6">
        <f t="shared" si="35"/>
        <v>0</v>
      </c>
    </row>
    <row r="360" spans="3:14" x14ac:dyDescent="0.25">
      <c r="C360" s="8"/>
      <c r="D360" s="8"/>
      <c r="E360" s="7"/>
      <c r="F360" s="19"/>
      <c r="G360" s="6">
        <f t="shared" si="32"/>
        <v>52</v>
      </c>
      <c r="H360" s="6">
        <f t="shared" si="33"/>
        <v>1900</v>
      </c>
      <c r="I360" s="6">
        <f t="shared" si="30"/>
        <v>0</v>
      </c>
      <c r="J360" s="6">
        <f t="shared" si="31"/>
        <v>0</v>
      </c>
      <c r="K360" s="7"/>
      <c r="L360" s="7"/>
      <c r="M360" s="6">
        <f t="shared" si="34"/>
        <v>0</v>
      </c>
      <c r="N360" s="6">
        <f t="shared" si="35"/>
        <v>0</v>
      </c>
    </row>
    <row r="361" spans="3:14" x14ac:dyDescent="0.25">
      <c r="C361" s="8"/>
      <c r="D361" s="8"/>
      <c r="E361" s="7"/>
      <c r="F361" s="19"/>
      <c r="G361" s="6">
        <f t="shared" si="32"/>
        <v>52</v>
      </c>
      <c r="H361" s="6">
        <f t="shared" si="33"/>
        <v>1900</v>
      </c>
      <c r="I361" s="6">
        <f t="shared" si="30"/>
        <v>0</v>
      </c>
      <c r="J361" s="6">
        <f t="shared" si="31"/>
        <v>0</v>
      </c>
      <c r="K361" s="7"/>
      <c r="L361" s="7"/>
      <c r="M361" s="6">
        <f t="shared" si="34"/>
        <v>0</v>
      </c>
      <c r="N361" s="6">
        <f t="shared" si="35"/>
        <v>0</v>
      </c>
    </row>
    <row r="362" spans="3:14" x14ac:dyDescent="0.25">
      <c r="C362" s="8"/>
      <c r="D362" s="8"/>
      <c r="E362" s="7"/>
      <c r="F362" s="19"/>
      <c r="G362" s="6">
        <f t="shared" si="32"/>
        <v>52</v>
      </c>
      <c r="H362" s="6">
        <f t="shared" si="33"/>
        <v>1900</v>
      </c>
      <c r="I362" s="6">
        <f t="shared" si="30"/>
        <v>0</v>
      </c>
      <c r="J362" s="6">
        <f t="shared" si="31"/>
        <v>0</v>
      </c>
      <c r="K362" s="7"/>
      <c r="L362" s="7"/>
      <c r="M362" s="6">
        <f t="shared" si="34"/>
        <v>0</v>
      </c>
      <c r="N362" s="6">
        <f t="shared" si="35"/>
        <v>0</v>
      </c>
    </row>
    <row r="363" spans="3:14" x14ac:dyDescent="0.25">
      <c r="C363" s="8"/>
      <c r="D363" s="8"/>
      <c r="E363" s="7"/>
      <c r="F363" s="19"/>
      <c r="G363" s="6">
        <f t="shared" si="32"/>
        <v>52</v>
      </c>
      <c r="H363" s="6">
        <f t="shared" si="33"/>
        <v>1900</v>
      </c>
      <c r="I363" s="6">
        <f t="shared" si="30"/>
        <v>0</v>
      </c>
      <c r="J363" s="6">
        <f t="shared" si="31"/>
        <v>0</v>
      </c>
      <c r="K363" s="7"/>
      <c r="L363" s="7"/>
      <c r="M363" s="6">
        <f t="shared" si="34"/>
        <v>0</v>
      </c>
      <c r="N363" s="6">
        <f t="shared" si="35"/>
        <v>0</v>
      </c>
    </row>
    <row r="364" spans="3:14" x14ac:dyDescent="0.25">
      <c r="C364" s="8"/>
      <c r="D364" s="8"/>
      <c r="E364" s="7"/>
      <c r="F364" s="19"/>
      <c r="G364" s="6">
        <f t="shared" si="32"/>
        <v>52</v>
      </c>
      <c r="H364" s="6">
        <f t="shared" si="33"/>
        <v>1900</v>
      </c>
      <c r="I364" s="6">
        <f t="shared" si="30"/>
        <v>0</v>
      </c>
      <c r="J364" s="6">
        <f t="shared" si="31"/>
        <v>0</v>
      </c>
      <c r="K364" s="7"/>
      <c r="L364" s="7"/>
      <c r="M364" s="6">
        <f t="shared" si="34"/>
        <v>0</v>
      </c>
      <c r="N364" s="6">
        <f t="shared" si="35"/>
        <v>0</v>
      </c>
    </row>
    <row r="365" spans="3:14" x14ac:dyDescent="0.25">
      <c r="C365" s="8"/>
      <c r="D365" s="8"/>
      <c r="E365" s="7"/>
      <c r="F365" s="19"/>
      <c r="G365" s="6">
        <f t="shared" si="32"/>
        <v>52</v>
      </c>
      <c r="H365" s="6">
        <f t="shared" si="33"/>
        <v>1900</v>
      </c>
      <c r="I365" s="6">
        <f t="shared" si="30"/>
        <v>0</v>
      </c>
      <c r="J365" s="6">
        <f t="shared" si="31"/>
        <v>0</v>
      </c>
      <c r="K365" s="7"/>
      <c r="L365" s="7"/>
      <c r="M365" s="6">
        <f t="shared" si="34"/>
        <v>0</v>
      </c>
      <c r="N365" s="6">
        <f t="shared" si="35"/>
        <v>0</v>
      </c>
    </row>
    <row r="366" spans="3:14" x14ac:dyDescent="0.25">
      <c r="C366" s="8"/>
      <c r="D366" s="8"/>
      <c r="E366" s="7"/>
      <c r="F366" s="19"/>
      <c r="G366" s="6">
        <f t="shared" si="32"/>
        <v>52</v>
      </c>
      <c r="H366" s="6">
        <f t="shared" si="33"/>
        <v>1900</v>
      </c>
      <c r="I366" s="6">
        <f t="shared" si="30"/>
        <v>0</v>
      </c>
      <c r="J366" s="6">
        <f t="shared" si="31"/>
        <v>0</v>
      </c>
      <c r="K366" s="7"/>
      <c r="L366" s="7"/>
      <c r="M366" s="6">
        <f t="shared" si="34"/>
        <v>0</v>
      </c>
      <c r="N366" s="6">
        <f t="shared" si="35"/>
        <v>0</v>
      </c>
    </row>
    <row r="367" spans="3:14" x14ac:dyDescent="0.25">
      <c r="C367" s="8"/>
      <c r="D367" s="8"/>
      <c r="E367" s="7"/>
      <c r="F367" s="19"/>
      <c r="G367" s="6">
        <f t="shared" si="32"/>
        <v>52</v>
      </c>
      <c r="H367" s="6">
        <f t="shared" si="33"/>
        <v>1900</v>
      </c>
      <c r="I367" s="6">
        <f t="shared" si="30"/>
        <v>0</v>
      </c>
      <c r="J367" s="6">
        <f t="shared" si="31"/>
        <v>0</v>
      </c>
      <c r="K367" s="7"/>
      <c r="L367" s="7"/>
      <c r="M367" s="6">
        <f t="shared" si="34"/>
        <v>0</v>
      </c>
      <c r="N367" s="6">
        <f t="shared" si="35"/>
        <v>0</v>
      </c>
    </row>
    <row r="368" spans="3:14" x14ac:dyDescent="0.25">
      <c r="C368" s="8"/>
      <c r="D368" s="8"/>
      <c r="E368" s="7"/>
      <c r="F368" s="19"/>
      <c r="G368" s="6">
        <f t="shared" si="32"/>
        <v>52</v>
      </c>
      <c r="H368" s="6">
        <f t="shared" si="33"/>
        <v>1900</v>
      </c>
      <c r="I368" s="6">
        <f t="shared" si="30"/>
        <v>0</v>
      </c>
      <c r="J368" s="6">
        <f t="shared" si="31"/>
        <v>0</v>
      </c>
      <c r="K368" s="7"/>
      <c r="L368" s="7"/>
      <c r="M368" s="6">
        <f t="shared" si="34"/>
        <v>0</v>
      </c>
      <c r="N368" s="6">
        <f t="shared" si="35"/>
        <v>0</v>
      </c>
    </row>
    <row r="369" spans="3:14" x14ac:dyDescent="0.25">
      <c r="C369" s="8"/>
      <c r="D369" s="8"/>
      <c r="E369" s="7"/>
      <c r="F369" s="19"/>
      <c r="G369" s="6">
        <f t="shared" si="32"/>
        <v>52</v>
      </c>
      <c r="H369" s="6">
        <f t="shared" si="33"/>
        <v>1900</v>
      </c>
      <c r="I369" s="6">
        <f t="shared" si="30"/>
        <v>0</v>
      </c>
      <c r="J369" s="6">
        <f t="shared" si="31"/>
        <v>0</v>
      </c>
      <c r="K369" s="7"/>
      <c r="L369" s="7"/>
      <c r="M369" s="6">
        <f t="shared" si="34"/>
        <v>0</v>
      </c>
      <c r="N369" s="6">
        <f t="shared" si="35"/>
        <v>0</v>
      </c>
    </row>
    <row r="370" spans="3:14" x14ac:dyDescent="0.25">
      <c r="C370" s="8"/>
      <c r="D370" s="8"/>
      <c r="E370" s="7"/>
      <c r="F370" s="19"/>
      <c r="G370" s="6">
        <f t="shared" si="32"/>
        <v>52</v>
      </c>
      <c r="H370" s="6">
        <f t="shared" si="33"/>
        <v>1900</v>
      </c>
      <c r="I370" s="6">
        <f t="shared" si="30"/>
        <v>0</v>
      </c>
      <c r="J370" s="6">
        <f t="shared" si="31"/>
        <v>0</v>
      </c>
      <c r="K370" s="7"/>
      <c r="L370" s="7"/>
      <c r="M370" s="6">
        <f t="shared" si="34"/>
        <v>0</v>
      </c>
      <c r="N370" s="6">
        <f t="shared" si="35"/>
        <v>0</v>
      </c>
    </row>
    <row r="371" spans="3:14" x14ac:dyDescent="0.25">
      <c r="C371" s="8"/>
      <c r="D371" s="8"/>
      <c r="E371" s="7"/>
      <c r="F371" s="19"/>
      <c r="G371" s="6">
        <f t="shared" si="32"/>
        <v>52</v>
      </c>
      <c r="H371" s="6">
        <f t="shared" si="33"/>
        <v>1900</v>
      </c>
      <c r="I371" s="6">
        <f t="shared" si="30"/>
        <v>0</v>
      </c>
      <c r="J371" s="6">
        <f t="shared" si="31"/>
        <v>0</v>
      </c>
      <c r="K371" s="7"/>
      <c r="L371" s="7"/>
      <c r="M371" s="6">
        <f t="shared" si="34"/>
        <v>0</v>
      </c>
      <c r="N371" s="6">
        <f t="shared" si="35"/>
        <v>0</v>
      </c>
    </row>
    <row r="372" spans="3:14" x14ac:dyDescent="0.25">
      <c r="C372" s="8"/>
      <c r="D372" s="8"/>
      <c r="E372" s="7"/>
      <c r="F372" s="19"/>
      <c r="G372" s="6">
        <f t="shared" si="32"/>
        <v>52</v>
      </c>
      <c r="H372" s="6">
        <f t="shared" si="33"/>
        <v>1900</v>
      </c>
      <c r="I372" s="6">
        <f t="shared" si="30"/>
        <v>0</v>
      </c>
      <c r="J372" s="6">
        <f t="shared" si="31"/>
        <v>0</v>
      </c>
      <c r="K372" s="7"/>
      <c r="L372" s="7"/>
      <c r="M372" s="6">
        <f t="shared" si="34"/>
        <v>0</v>
      </c>
      <c r="N372" s="6">
        <f t="shared" si="35"/>
        <v>0</v>
      </c>
    </row>
    <row r="373" spans="3:14" x14ac:dyDescent="0.25">
      <c r="C373" s="8"/>
      <c r="D373" s="8"/>
      <c r="E373" s="7"/>
      <c r="F373" s="19"/>
      <c r="G373" s="6">
        <f t="shared" si="32"/>
        <v>52</v>
      </c>
      <c r="H373" s="6">
        <f t="shared" si="33"/>
        <v>1900</v>
      </c>
      <c r="I373" s="6">
        <f t="shared" si="30"/>
        <v>0</v>
      </c>
      <c r="J373" s="6">
        <f t="shared" si="31"/>
        <v>0</v>
      </c>
      <c r="K373" s="7"/>
      <c r="L373" s="7"/>
      <c r="M373" s="6">
        <f t="shared" si="34"/>
        <v>0</v>
      </c>
      <c r="N373" s="6">
        <f t="shared" si="35"/>
        <v>0</v>
      </c>
    </row>
    <row r="374" spans="3:14" x14ac:dyDescent="0.25">
      <c r="C374" s="8"/>
      <c r="D374" s="8"/>
      <c r="E374" s="7"/>
      <c r="F374" s="19"/>
      <c r="G374" s="6">
        <f t="shared" si="32"/>
        <v>52</v>
      </c>
      <c r="H374" s="6">
        <f t="shared" si="33"/>
        <v>1900</v>
      </c>
      <c r="I374" s="6">
        <f t="shared" si="30"/>
        <v>0</v>
      </c>
      <c r="J374" s="6">
        <f t="shared" si="31"/>
        <v>0</v>
      </c>
      <c r="K374" s="7"/>
      <c r="L374" s="7"/>
      <c r="M374" s="6">
        <f t="shared" si="34"/>
        <v>0</v>
      </c>
      <c r="N374" s="6">
        <f t="shared" si="35"/>
        <v>0</v>
      </c>
    </row>
    <row r="375" spans="3:14" x14ac:dyDescent="0.25">
      <c r="C375" s="8"/>
      <c r="D375" s="8"/>
      <c r="E375" s="7"/>
      <c r="F375" s="19"/>
      <c r="G375" s="6">
        <f t="shared" si="32"/>
        <v>52</v>
      </c>
      <c r="H375" s="6">
        <f t="shared" si="33"/>
        <v>1900</v>
      </c>
      <c r="I375" s="6">
        <f t="shared" si="30"/>
        <v>0</v>
      </c>
      <c r="J375" s="6">
        <f t="shared" si="31"/>
        <v>0</v>
      </c>
      <c r="K375" s="7"/>
      <c r="L375" s="7"/>
      <c r="M375" s="6">
        <f t="shared" si="34"/>
        <v>0</v>
      </c>
      <c r="N375" s="6">
        <f t="shared" si="35"/>
        <v>0</v>
      </c>
    </row>
    <row r="376" spans="3:14" x14ac:dyDescent="0.25">
      <c r="C376" s="8"/>
      <c r="D376" s="8"/>
      <c r="E376" s="7"/>
      <c r="F376" s="19"/>
      <c r="G376" s="6">
        <f t="shared" si="32"/>
        <v>52</v>
      </c>
      <c r="H376" s="6">
        <f t="shared" si="33"/>
        <v>1900</v>
      </c>
      <c r="I376" s="6">
        <f t="shared" si="30"/>
        <v>0</v>
      </c>
      <c r="J376" s="6">
        <f t="shared" si="31"/>
        <v>0</v>
      </c>
      <c r="K376" s="7"/>
      <c r="L376" s="7"/>
      <c r="M376" s="6">
        <f t="shared" si="34"/>
        <v>0</v>
      </c>
      <c r="N376" s="6">
        <f t="shared" si="35"/>
        <v>0</v>
      </c>
    </row>
    <row r="377" spans="3:14" x14ac:dyDescent="0.25">
      <c r="C377" s="8"/>
      <c r="D377" s="8"/>
      <c r="E377" s="7"/>
      <c r="F377" s="19"/>
      <c r="G377" s="6">
        <f t="shared" si="32"/>
        <v>52</v>
      </c>
      <c r="H377" s="6">
        <f t="shared" si="33"/>
        <v>1900</v>
      </c>
      <c r="I377" s="6">
        <f t="shared" si="30"/>
        <v>0</v>
      </c>
      <c r="J377" s="6">
        <f t="shared" si="31"/>
        <v>0</v>
      </c>
      <c r="K377" s="7"/>
      <c r="L377" s="7"/>
      <c r="M377" s="6">
        <f t="shared" si="34"/>
        <v>0</v>
      </c>
      <c r="N377" s="6">
        <f t="shared" si="35"/>
        <v>0</v>
      </c>
    </row>
    <row r="378" spans="3:14" x14ac:dyDescent="0.25">
      <c r="C378" s="8"/>
      <c r="D378" s="8"/>
      <c r="E378" s="7"/>
      <c r="F378" s="19"/>
      <c r="G378" s="6">
        <f t="shared" si="32"/>
        <v>52</v>
      </c>
      <c r="H378" s="6">
        <f t="shared" si="33"/>
        <v>1900</v>
      </c>
      <c r="I378" s="6">
        <f t="shared" si="30"/>
        <v>0</v>
      </c>
      <c r="J378" s="6">
        <f t="shared" si="31"/>
        <v>0</v>
      </c>
      <c r="K378" s="7"/>
      <c r="L378" s="7"/>
      <c r="M378" s="6">
        <f t="shared" si="34"/>
        <v>0</v>
      </c>
      <c r="N378" s="6">
        <f t="shared" si="35"/>
        <v>0</v>
      </c>
    </row>
    <row r="379" spans="3:14" x14ac:dyDescent="0.25">
      <c r="C379" s="8"/>
      <c r="D379" s="8"/>
      <c r="E379" s="7"/>
      <c r="F379" s="19"/>
      <c r="G379" s="6">
        <f t="shared" si="32"/>
        <v>52</v>
      </c>
      <c r="H379" s="6">
        <f t="shared" si="33"/>
        <v>1900</v>
      </c>
      <c r="I379" s="6">
        <f t="shared" si="30"/>
        <v>0</v>
      </c>
      <c r="J379" s="6">
        <f t="shared" si="31"/>
        <v>0</v>
      </c>
      <c r="K379" s="7"/>
      <c r="L379" s="7"/>
      <c r="M379" s="6">
        <f t="shared" si="34"/>
        <v>0</v>
      </c>
      <c r="N379" s="6">
        <f t="shared" si="35"/>
        <v>0</v>
      </c>
    </row>
    <row r="380" spans="3:14" x14ac:dyDescent="0.25">
      <c r="C380" s="8"/>
      <c r="D380" s="8"/>
      <c r="E380" s="7"/>
      <c r="F380" s="19"/>
      <c r="G380" s="6">
        <f t="shared" si="32"/>
        <v>52</v>
      </c>
      <c r="H380" s="6">
        <f t="shared" si="33"/>
        <v>1900</v>
      </c>
      <c r="I380" s="6">
        <f t="shared" si="30"/>
        <v>0</v>
      </c>
      <c r="J380" s="6">
        <f t="shared" si="31"/>
        <v>0</v>
      </c>
      <c r="K380" s="7"/>
      <c r="L380" s="7"/>
      <c r="M380" s="6">
        <f t="shared" si="34"/>
        <v>0</v>
      </c>
      <c r="N380" s="6">
        <f t="shared" si="35"/>
        <v>0</v>
      </c>
    </row>
    <row r="381" spans="3:14" x14ac:dyDescent="0.25">
      <c r="C381" s="8"/>
      <c r="D381" s="8"/>
      <c r="E381" s="7"/>
      <c r="F381" s="19"/>
      <c r="G381" s="6">
        <f t="shared" si="32"/>
        <v>52</v>
      </c>
      <c r="H381" s="6">
        <f t="shared" si="33"/>
        <v>1900</v>
      </c>
      <c r="I381" s="6">
        <f t="shared" si="30"/>
        <v>0</v>
      </c>
      <c r="J381" s="6">
        <f t="shared" si="31"/>
        <v>0</v>
      </c>
      <c r="K381" s="7"/>
      <c r="L381" s="7"/>
      <c r="M381" s="6">
        <f t="shared" si="34"/>
        <v>0</v>
      </c>
      <c r="N381" s="6">
        <f t="shared" si="35"/>
        <v>0</v>
      </c>
    </row>
    <row r="382" spans="3:14" x14ac:dyDescent="0.25">
      <c r="C382" s="8"/>
      <c r="D382" s="8"/>
      <c r="E382" s="7"/>
      <c r="F382" s="19"/>
      <c r="G382" s="6">
        <f t="shared" si="32"/>
        <v>52</v>
      </c>
      <c r="H382" s="6">
        <f t="shared" si="33"/>
        <v>1900</v>
      </c>
      <c r="I382" s="6">
        <f t="shared" si="30"/>
        <v>0</v>
      </c>
      <c r="J382" s="6">
        <f t="shared" si="31"/>
        <v>0</v>
      </c>
      <c r="K382" s="7"/>
      <c r="L382" s="7"/>
      <c r="M382" s="6">
        <f t="shared" si="34"/>
        <v>0</v>
      </c>
      <c r="N382" s="6">
        <f t="shared" si="35"/>
        <v>0</v>
      </c>
    </row>
    <row r="383" spans="3:14" x14ac:dyDescent="0.25">
      <c r="C383" s="8"/>
      <c r="D383" s="8"/>
      <c r="E383" s="7"/>
      <c r="F383" s="19"/>
      <c r="G383" s="6">
        <f t="shared" si="32"/>
        <v>52</v>
      </c>
      <c r="H383" s="6">
        <f t="shared" si="33"/>
        <v>1900</v>
      </c>
      <c r="I383" s="6">
        <f t="shared" si="30"/>
        <v>0</v>
      </c>
      <c r="J383" s="6">
        <f t="shared" si="31"/>
        <v>0</v>
      </c>
      <c r="K383" s="7"/>
      <c r="L383" s="7"/>
      <c r="M383" s="6">
        <f t="shared" si="34"/>
        <v>0</v>
      </c>
      <c r="N383" s="6">
        <f t="shared" si="35"/>
        <v>0</v>
      </c>
    </row>
    <row r="384" spans="3:14" x14ac:dyDescent="0.25">
      <c r="C384" s="8"/>
      <c r="D384" s="8"/>
      <c r="E384" s="7"/>
      <c r="F384" s="19"/>
      <c r="G384" s="6">
        <f t="shared" si="32"/>
        <v>52</v>
      </c>
      <c r="H384" s="6">
        <f t="shared" si="33"/>
        <v>1900</v>
      </c>
      <c r="I384" s="6">
        <f t="shared" si="30"/>
        <v>0</v>
      </c>
      <c r="J384" s="6">
        <f t="shared" si="31"/>
        <v>0</v>
      </c>
      <c r="K384" s="7"/>
      <c r="L384" s="7"/>
      <c r="M384" s="6">
        <f t="shared" si="34"/>
        <v>0</v>
      </c>
      <c r="N384" s="6">
        <f t="shared" si="35"/>
        <v>0</v>
      </c>
    </row>
    <row r="385" spans="3:14" x14ac:dyDescent="0.25">
      <c r="C385" s="8"/>
      <c r="D385" s="8"/>
      <c r="E385" s="7"/>
      <c r="F385" s="19"/>
      <c r="G385" s="6">
        <f t="shared" si="32"/>
        <v>52</v>
      </c>
      <c r="H385" s="6">
        <f t="shared" si="33"/>
        <v>1900</v>
      </c>
      <c r="I385" s="6">
        <f t="shared" si="30"/>
        <v>0</v>
      </c>
      <c r="J385" s="6">
        <f t="shared" si="31"/>
        <v>0</v>
      </c>
      <c r="K385" s="7"/>
      <c r="L385" s="7"/>
      <c r="M385" s="6">
        <f t="shared" si="34"/>
        <v>0</v>
      </c>
      <c r="N385" s="6">
        <f t="shared" si="35"/>
        <v>0</v>
      </c>
    </row>
    <row r="386" spans="3:14" x14ac:dyDescent="0.25">
      <c r="C386" s="8"/>
      <c r="D386" s="8"/>
      <c r="E386" s="7"/>
      <c r="F386" s="19"/>
      <c r="G386" s="6">
        <f t="shared" si="32"/>
        <v>52</v>
      </c>
      <c r="H386" s="6">
        <f t="shared" si="33"/>
        <v>1900</v>
      </c>
      <c r="I386" s="6">
        <f t="shared" si="30"/>
        <v>0</v>
      </c>
      <c r="J386" s="6">
        <f t="shared" si="31"/>
        <v>0</v>
      </c>
      <c r="K386" s="7"/>
      <c r="L386" s="7"/>
      <c r="M386" s="6">
        <f t="shared" si="34"/>
        <v>0</v>
      </c>
      <c r="N386" s="6">
        <f t="shared" si="35"/>
        <v>0</v>
      </c>
    </row>
    <row r="387" spans="3:14" x14ac:dyDescent="0.25">
      <c r="C387" s="8"/>
      <c r="D387" s="8"/>
      <c r="E387" s="7"/>
      <c r="F387" s="19"/>
      <c r="G387" s="6">
        <f t="shared" si="32"/>
        <v>52</v>
      </c>
      <c r="H387" s="6">
        <f t="shared" si="33"/>
        <v>1900</v>
      </c>
      <c r="I387" s="6">
        <f t="shared" si="30"/>
        <v>0</v>
      </c>
      <c r="J387" s="6">
        <f t="shared" si="31"/>
        <v>0</v>
      </c>
      <c r="K387" s="7"/>
      <c r="L387" s="7"/>
      <c r="M387" s="6">
        <f t="shared" si="34"/>
        <v>0</v>
      </c>
      <c r="N387" s="6">
        <f t="shared" si="35"/>
        <v>0</v>
      </c>
    </row>
    <row r="388" spans="3:14" x14ac:dyDescent="0.25">
      <c r="C388" s="8"/>
      <c r="D388" s="8"/>
      <c r="E388" s="7"/>
      <c r="F388" s="19"/>
      <c r="G388" s="6">
        <f t="shared" si="32"/>
        <v>52</v>
      </c>
      <c r="H388" s="6">
        <f t="shared" si="33"/>
        <v>1900</v>
      </c>
      <c r="I388" s="6">
        <f t="shared" si="30"/>
        <v>0</v>
      </c>
      <c r="J388" s="6">
        <f t="shared" si="31"/>
        <v>0</v>
      </c>
      <c r="K388" s="7"/>
      <c r="L388" s="7"/>
      <c r="M388" s="6">
        <f t="shared" si="34"/>
        <v>0</v>
      </c>
      <c r="N388" s="6">
        <f t="shared" si="35"/>
        <v>0</v>
      </c>
    </row>
    <row r="389" spans="3:14" x14ac:dyDescent="0.25">
      <c r="C389" s="8"/>
      <c r="D389" s="8"/>
      <c r="E389" s="7"/>
      <c r="F389" s="19"/>
      <c r="G389" s="6">
        <f t="shared" si="32"/>
        <v>52</v>
      </c>
      <c r="H389" s="6">
        <f t="shared" si="33"/>
        <v>1900</v>
      </c>
      <c r="I389" s="6">
        <f t="shared" si="30"/>
        <v>0</v>
      </c>
      <c r="J389" s="6">
        <f t="shared" si="31"/>
        <v>0</v>
      </c>
      <c r="K389" s="7"/>
      <c r="L389" s="7"/>
      <c r="M389" s="6">
        <f t="shared" si="34"/>
        <v>0</v>
      </c>
      <c r="N389" s="6">
        <f t="shared" si="35"/>
        <v>0</v>
      </c>
    </row>
    <row r="390" spans="3:14" x14ac:dyDescent="0.25">
      <c r="C390" s="8"/>
      <c r="D390" s="8"/>
      <c r="E390" s="7"/>
      <c r="F390" s="19"/>
      <c r="G390" s="6">
        <f t="shared" si="32"/>
        <v>52</v>
      </c>
      <c r="H390" s="6">
        <f t="shared" si="33"/>
        <v>1900</v>
      </c>
      <c r="I390" s="6">
        <f t="shared" si="30"/>
        <v>0</v>
      </c>
      <c r="J390" s="6">
        <f t="shared" si="31"/>
        <v>0</v>
      </c>
      <c r="K390" s="7"/>
      <c r="L390" s="7"/>
      <c r="M390" s="6">
        <f t="shared" si="34"/>
        <v>0</v>
      </c>
      <c r="N390" s="6">
        <f t="shared" si="35"/>
        <v>0</v>
      </c>
    </row>
    <row r="391" spans="3:14" x14ac:dyDescent="0.25">
      <c r="C391" s="8"/>
      <c r="D391" s="8"/>
      <c r="E391" s="7"/>
      <c r="F391" s="19"/>
      <c r="G391" s="6">
        <f t="shared" si="32"/>
        <v>52</v>
      </c>
      <c r="H391" s="6">
        <f t="shared" si="33"/>
        <v>1900</v>
      </c>
      <c r="I391" s="6">
        <f t="shared" si="30"/>
        <v>0</v>
      </c>
      <c r="J391" s="6">
        <f t="shared" si="31"/>
        <v>0</v>
      </c>
      <c r="K391" s="7"/>
      <c r="L391" s="7"/>
      <c r="M391" s="6">
        <f t="shared" si="34"/>
        <v>0</v>
      </c>
      <c r="N391" s="6">
        <f t="shared" si="35"/>
        <v>0</v>
      </c>
    </row>
    <row r="392" spans="3:14" x14ac:dyDescent="0.25">
      <c r="C392" s="8"/>
      <c r="D392" s="8"/>
      <c r="E392" s="7"/>
      <c r="F392" s="19"/>
      <c r="G392" s="6">
        <f t="shared" si="32"/>
        <v>52</v>
      </c>
      <c r="H392" s="6">
        <f t="shared" si="33"/>
        <v>1900</v>
      </c>
      <c r="I392" s="6">
        <f t="shared" si="30"/>
        <v>0</v>
      </c>
      <c r="J392" s="6">
        <f t="shared" si="31"/>
        <v>0</v>
      </c>
      <c r="K392" s="7"/>
      <c r="L392" s="7"/>
      <c r="M392" s="6">
        <f t="shared" si="34"/>
        <v>0</v>
      </c>
      <c r="N392" s="6">
        <f t="shared" si="35"/>
        <v>0</v>
      </c>
    </row>
    <row r="393" spans="3:14" x14ac:dyDescent="0.25">
      <c r="C393" s="8"/>
      <c r="D393" s="8"/>
      <c r="E393" s="7"/>
      <c r="F393" s="19"/>
      <c r="G393" s="6">
        <f t="shared" si="32"/>
        <v>52</v>
      </c>
      <c r="H393" s="6">
        <f t="shared" si="33"/>
        <v>1900</v>
      </c>
      <c r="I393" s="6">
        <f t="shared" si="30"/>
        <v>0</v>
      </c>
      <c r="J393" s="6">
        <f t="shared" si="31"/>
        <v>0</v>
      </c>
      <c r="K393" s="7"/>
      <c r="L393" s="7"/>
      <c r="M393" s="6">
        <f t="shared" si="34"/>
        <v>0</v>
      </c>
      <c r="N393" s="6">
        <f t="shared" si="35"/>
        <v>0</v>
      </c>
    </row>
    <row r="394" spans="3:14" x14ac:dyDescent="0.25">
      <c r="C394" s="8"/>
      <c r="D394" s="8"/>
      <c r="E394" s="7"/>
      <c r="F394" s="19"/>
      <c r="G394" s="6">
        <f t="shared" si="32"/>
        <v>52</v>
      </c>
      <c r="H394" s="6">
        <f t="shared" si="33"/>
        <v>1900</v>
      </c>
      <c r="I394" s="6">
        <f t="shared" ref="I394:I457" si="36">_xlfn.XLOOKUP(E394, P:P, Q:Q, "")</f>
        <v>0</v>
      </c>
      <c r="J394" s="6">
        <f t="shared" ref="J394:J457" si="37">_xlfn.XLOOKUP(E394, P:P, R:R, "")</f>
        <v>0</v>
      </c>
      <c r="K394" s="7"/>
      <c r="L394" s="7"/>
      <c r="M394" s="6">
        <f t="shared" si="34"/>
        <v>0</v>
      </c>
      <c r="N394" s="6">
        <f t="shared" si="35"/>
        <v>0</v>
      </c>
    </row>
    <row r="395" spans="3:14" x14ac:dyDescent="0.25">
      <c r="C395" s="8"/>
      <c r="D395" s="8"/>
      <c r="E395" s="7"/>
      <c r="F395" s="19"/>
      <c r="G395" s="6">
        <f t="shared" ref="G395:G458" si="38">WEEKNUM(C395, 21)</f>
        <v>52</v>
      </c>
      <c r="H395" s="6">
        <f t="shared" ref="H395:H458" si="39">YEAR(C395)</f>
        <v>1900</v>
      </c>
      <c r="I395" s="6">
        <f t="shared" si="36"/>
        <v>0</v>
      </c>
      <c r="J395" s="6">
        <f t="shared" si="37"/>
        <v>0</v>
      </c>
      <c r="K395" s="7"/>
      <c r="L395" s="7"/>
      <c r="M395" s="6">
        <f t="shared" ref="M395:M458" si="40">IF( K395 &lt;&gt; "", K395, I395)</f>
        <v>0</v>
      </c>
      <c r="N395" s="6">
        <f t="shared" ref="N395:N458" si="41">IF( L395 &lt;&gt; "", L395, J395)</f>
        <v>0</v>
      </c>
    </row>
    <row r="396" spans="3:14" x14ac:dyDescent="0.25">
      <c r="C396" s="8"/>
      <c r="D396" s="8"/>
      <c r="E396" s="7"/>
      <c r="F396" s="19"/>
      <c r="G396" s="6">
        <f t="shared" si="38"/>
        <v>52</v>
      </c>
      <c r="H396" s="6">
        <f t="shared" si="39"/>
        <v>1900</v>
      </c>
      <c r="I396" s="6">
        <f t="shared" si="36"/>
        <v>0</v>
      </c>
      <c r="J396" s="6">
        <f t="shared" si="37"/>
        <v>0</v>
      </c>
      <c r="K396" s="7"/>
      <c r="L396" s="7"/>
      <c r="M396" s="6">
        <f t="shared" si="40"/>
        <v>0</v>
      </c>
      <c r="N396" s="6">
        <f t="shared" si="41"/>
        <v>0</v>
      </c>
    </row>
    <row r="397" spans="3:14" x14ac:dyDescent="0.25">
      <c r="C397" s="8"/>
      <c r="D397" s="8"/>
      <c r="E397" s="7"/>
      <c r="F397" s="19"/>
      <c r="G397" s="6">
        <f t="shared" si="38"/>
        <v>52</v>
      </c>
      <c r="H397" s="6">
        <f t="shared" si="39"/>
        <v>1900</v>
      </c>
      <c r="I397" s="6">
        <f t="shared" si="36"/>
        <v>0</v>
      </c>
      <c r="J397" s="6">
        <f t="shared" si="37"/>
        <v>0</v>
      </c>
      <c r="K397" s="7"/>
      <c r="L397" s="7"/>
      <c r="M397" s="6">
        <f t="shared" si="40"/>
        <v>0</v>
      </c>
      <c r="N397" s="6">
        <f t="shared" si="41"/>
        <v>0</v>
      </c>
    </row>
    <row r="398" spans="3:14" x14ac:dyDescent="0.25">
      <c r="C398" s="8"/>
      <c r="D398" s="8"/>
      <c r="E398" s="7"/>
      <c r="F398" s="19"/>
      <c r="G398" s="6">
        <f t="shared" si="38"/>
        <v>52</v>
      </c>
      <c r="H398" s="6">
        <f t="shared" si="39"/>
        <v>1900</v>
      </c>
      <c r="I398" s="6">
        <f t="shared" si="36"/>
        <v>0</v>
      </c>
      <c r="J398" s="6">
        <f t="shared" si="37"/>
        <v>0</v>
      </c>
      <c r="K398" s="7"/>
      <c r="L398" s="7"/>
      <c r="M398" s="6">
        <f t="shared" si="40"/>
        <v>0</v>
      </c>
      <c r="N398" s="6">
        <f t="shared" si="41"/>
        <v>0</v>
      </c>
    </row>
    <row r="399" spans="3:14" x14ac:dyDescent="0.25">
      <c r="C399" s="8"/>
      <c r="D399" s="8"/>
      <c r="E399" s="7"/>
      <c r="F399" s="19"/>
      <c r="G399" s="6">
        <f t="shared" si="38"/>
        <v>52</v>
      </c>
      <c r="H399" s="6">
        <f t="shared" si="39"/>
        <v>1900</v>
      </c>
      <c r="I399" s="6">
        <f t="shared" si="36"/>
        <v>0</v>
      </c>
      <c r="J399" s="6">
        <f t="shared" si="37"/>
        <v>0</v>
      </c>
      <c r="K399" s="7"/>
      <c r="L399" s="7"/>
      <c r="M399" s="6">
        <f t="shared" si="40"/>
        <v>0</v>
      </c>
      <c r="N399" s="6">
        <f t="shared" si="41"/>
        <v>0</v>
      </c>
    </row>
    <row r="400" spans="3:14" x14ac:dyDescent="0.25">
      <c r="C400" s="8"/>
      <c r="D400" s="8"/>
      <c r="E400" s="7"/>
      <c r="F400" s="19"/>
      <c r="G400" s="6">
        <f t="shared" si="38"/>
        <v>52</v>
      </c>
      <c r="H400" s="6">
        <f t="shared" si="39"/>
        <v>1900</v>
      </c>
      <c r="I400" s="6">
        <f t="shared" si="36"/>
        <v>0</v>
      </c>
      <c r="J400" s="6">
        <f t="shared" si="37"/>
        <v>0</v>
      </c>
      <c r="K400" s="7"/>
      <c r="L400" s="7"/>
      <c r="M400" s="6">
        <f t="shared" si="40"/>
        <v>0</v>
      </c>
      <c r="N400" s="6">
        <f t="shared" si="41"/>
        <v>0</v>
      </c>
    </row>
    <row r="401" spans="3:14" x14ac:dyDescent="0.25">
      <c r="C401" s="8"/>
      <c r="D401" s="8"/>
      <c r="E401" s="7"/>
      <c r="F401" s="19"/>
      <c r="G401" s="6">
        <f t="shared" si="38"/>
        <v>52</v>
      </c>
      <c r="H401" s="6">
        <f t="shared" si="39"/>
        <v>1900</v>
      </c>
      <c r="I401" s="6">
        <f t="shared" si="36"/>
        <v>0</v>
      </c>
      <c r="J401" s="6">
        <f t="shared" si="37"/>
        <v>0</v>
      </c>
      <c r="K401" s="7"/>
      <c r="L401" s="7"/>
      <c r="M401" s="6">
        <f t="shared" si="40"/>
        <v>0</v>
      </c>
      <c r="N401" s="6">
        <f t="shared" si="41"/>
        <v>0</v>
      </c>
    </row>
    <row r="402" spans="3:14" x14ac:dyDescent="0.25">
      <c r="C402" s="8"/>
      <c r="D402" s="8"/>
      <c r="E402" s="7"/>
      <c r="F402" s="19"/>
      <c r="G402" s="6">
        <f t="shared" si="38"/>
        <v>52</v>
      </c>
      <c r="H402" s="6">
        <f t="shared" si="39"/>
        <v>1900</v>
      </c>
      <c r="I402" s="6">
        <f t="shared" si="36"/>
        <v>0</v>
      </c>
      <c r="J402" s="6">
        <f t="shared" si="37"/>
        <v>0</v>
      </c>
      <c r="K402" s="7"/>
      <c r="L402" s="7"/>
      <c r="M402" s="6">
        <f t="shared" si="40"/>
        <v>0</v>
      </c>
      <c r="N402" s="6">
        <f t="shared" si="41"/>
        <v>0</v>
      </c>
    </row>
    <row r="403" spans="3:14" x14ac:dyDescent="0.25">
      <c r="C403" s="8"/>
      <c r="D403" s="8"/>
      <c r="E403" s="7"/>
      <c r="F403" s="19"/>
      <c r="G403" s="6">
        <f t="shared" si="38"/>
        <v>52</v>
      </c>
      <c r="H403" s="6">
        <f t="shared" si="39"/>
        <v>1900</v>
      </c>
      <c r="I403" s="6">
        <f t="shared" si="36"/>
        <v>0</v>
      </c>
      <c r="J403" s="6">
        <f t="shared" si="37"/>
        <v>0</v>
      </c>
      <c r="K403" s="7"/>
      <c r="L403" s="7"/>
      <c r="M403" s="6">
        <f t="shared" si="40"/>
        <v>0</v>
      </c>
      <c r="N403" s="6">
        <f t="shared" si="41"/>
        <v>0</v>
      </c>
    </row>
    <row r="404" spans="3:14" x14ac:dyDescent="0.25">
      <c r="C404" s="8"/>
      <c r="D404" s="8"/>
      <c r="E404" s="7"/>
      <c r="F404" s="19"/>
      <c r="G404" s="6">
        <f t="shared" si="38"/>
        <v>52</v>
      </c>
      <c r="H404" s="6">
        <f t="shared" si="39"/>
        <v>1900</v>
      </c>
      <c r="I404" s="6">
        <f t="shared" si="36"/>
        <v>0</v>
      </c>
      <c r="J404" s="6">
        <f t="shared" si="37"/>
        <v>0</v>
      </c>
      <c r="K404" s="7"/>
      <c r="L404" s="7"/>
      <c r="M404" s="6">
        <f t="shared" si="40"/>
        <v>0</v>
      </c>
      <c r="N404" s="6">
        <f t="shared" si="41"/>
        <v>0</v>
      </c>
    </row>
    <row r="405" spans="3:14" x14ac:dyDescent="0.25">
      <c r="C405" s="8"/>
      <c r="D405" s="8"/>
      <c r="E405" s="7"/>
      <c r="F405" s="19"/>
      <c r="G405" s="6">
        <f t="shared" si="38"/>
        <v>52</v>
      </c>
      <c r="H405" s="6">
        <f t="shared" si="39"/>
        <v>1900</v>
      </c>
      <c r="I405" s="6">
        <f t="shared" si="36"/>
        <v>0</v>
      </c>
      <c r="J405" s="6">
        <f t="shared" si="37"/>
        <v>0</v>
      </c>
      <c r="K405" s="7"/>
      <c r="L405" s="7"/>
      <c r="M405" s="6">
        <f t="shared" si="40"/>
        <v>0</v>
      </c>
      <c r="N405" s="6">
        <f t="shared" si="41"/>
        <v>0</v>
      </c>
    </row>
    <row r="406" spans="3:14" x14ac:dyDescent="0.25">
      <c r="C406" s="8"/>
      <c r="D406" s="8"/>
      <c r="E406" s="7"/>
      <c r="F406" s="19"/>
      <c r="G406" s="6">
        <f t="shared" si="38"/>
        <v>52</v>
      </c>
      <c r="H406" s="6">
        <f t="shared" si="39"/>
        <v>1900</v>
      </c>
      <c r="I406" s="6">
        <f t="shared" si="36"/>
        <v>0</v>
      </c>
      <c r="J406" s="6">
        <f t="shared" si="37"/>
        <v>0</v>
      </c>
      <c r="K406" s="7"/>
      <c r="L406" s="7"/>
      <c r="M406" s="6">
        <f t="shared" si="40"/>
        <v>0</v>
      </c>
      <c r="N406" s="6">
        <f t="shared" si="41"/>
        <v>0</v>
      </c>
    </row>
    <row r="407" spans="3:14" x14ac:dyDescent="0.25">
      <c r="C407" s="8"/>
      <c r="D407" s="8"/>
      <c r="E407" s="7"/>
      <c r="F407" s="19"/>
      <c r="G407" s="6">
        <f t="shared" si="38"/>
        <v>52</v>
      </c>
      <c r="H407" s="6">
        <f t="shared" si="39"/>
        <v>1900</v>
      </c>
      <c r="I407" s="6">
        <f t="shared" si="36"/>
        <v>0</v>
      </c>
      <c r="J407" s="6">
        <f t="shared" si="37"/>
        <v>0</v>
      </c>
      <c r="K407" s="7"/>
      <c r="L407" s="7"/>
      <c r="M407" s="6">
        <f t="shared" si="40"/>
        <v>0</v>
      </c>
      <c r="N407" s="6">
        <f t="shared" si="41"/>
        <v>0</v>
      </c>
    </row>
    <row r="408" spans="3:14" x14ac:dyDescent="0.25">
      <c r="C408" s="8"/>
      <c r="D408" s="8"/>
      <c r="E408" s="7"/>
      <c r="F408" s="19"/>
      <c r="G408" s="6">
        <f t="shared" si="38"/>
        <v>52</v>
      </c>
      <c r="H408" s="6">
        <f t="shared" si="39"/>
        <v>1900</v>
      </c>
      <c r="I408" s="6">
        <f t="shared" si="36"/>
        <v>0</v>
      </c>
      <c r="J408" s="6">
        <f t="shared" si="37"/>
        <v>0</v>
      </c>
      <c r="K408" s="7"/>
      <c r="L408" s="7"/>
      <c r="M408" s="6">
        <f t="shared" si="40"/>
        <v>0</v>
      </c>
      <c r="N408" s="6">
        <f t="shared" si="41"/>
        <v>0</v>
      </c>
    </row>
    <row r="409" spans="3:14" x14ac:dyDescent="0.25">
      <c r="C409" s="8"/>
      <c r="D409" s="8"/>
      <c r="E409" s="7"/>
      <c r="F409" s="19"/>
      <c r="G409" s="6">
        <f t="shared" si="38"/>
        <v>52</v>
      </c>
      <c r="H409" s="6">
        <f t="shared" si="39"/>
        <v>1900</v>
      </c>
      <c r="I409" s="6">
        <f t="shared" si="36"/>
        <v>0</v>
      </c>
      <c r="J409" s="6">
        <f t="shared" si="37"/>
        <v>0</v>
      </c>
      <c r="K409" s="7"/>
      <c r="L409" s="7"/>
      <c r="M409" s="6">
        <f t="shared" si="40"/>
        <v>0</v>
      </c>
      <c r="N409" s="6">
        <f t="shared" si="41"/>
        <v>0</v>
      </c>
    </row>
    <row r="410" spans="3:14" x14ac:dyDescent="0.25">
      <c r="C410" s="8"/>
      <c r="D410" s="8"/>
      <c r="E410" s="7"/>
      <c r="F410" s="19"/>
      <c r="G410" s="6">
        <f t="shared" si="38"/>
        <v>52</v>
      </c>
      <c r="H410" s="6">
        <f t="shared" si="39"/>
        <v>1900</v>
      </c>
      <c r="I410" s="6">
        <f t="shared" si="36"/>
        <v>0</v>
      </c>
      <c r="J410" s="6">
        <f t="shared" si="37"/>
        <v>0</v>
      </c>
      <c r="K410" s="7"/>
      <c r="L410" s="7"/>
      <c r="M410" s="6">
        <f t="shared" si="40"/>
        <v>0</v>
      </c>
      <c r="N410" s="6">
        <f t="shared" si="41"/>
        <v>0</v>
      </c>
    </row>
    <row r="411" spans="3:14" x14ac:dyDescent="0.25">
      <c r="C411" s="8"/>
      <c r="D411" s="8"/>
      <c r="E411" s="7"/>
      <c r="F411" s="19"/>
      <c r="G411" s="6">
        <f t="shared" si="38"/>
        <v>52</v>
      </c>
      <c r="H411" s="6">
        <f t="shared" si="39"/>
        <v>1900</v>
      </c>
      <c r="I411" s="6">
        <f t="shared" si="36"/>
        <v>0</v>
      </c>
      <c r="J411" s="6">
        <f t="shared" si="37"/>
        <v>0</v>
      </c>
      <c r="K411" s="7"/>
      <c r="L411" s="7"/>
      <c r="M411" s="6">
        <f t="shared" si="40"/>
        <v>0</v>
      </c>
      <c r="N411" s="6">
        <f t="shared" si="41"/>
        <v>0</v>
      </c>
    </row>
    <row r="412" spans="3:14" x14ac:dyDescent="0.25">
      <c r="C412" s="8"/>
      <c r="D412" s="8"/>
      <c r="E412" s="7"/>
      <c r="F412" s="19"/>
      <c r="G412" s="6">
        <f t="shared" si="38"/>
        <v>52</v>
      </c>
      <c r="H412" s="6">
        <f t="shared" si="39"/>
        <v>1900</v>
      </c>
      <c r="I412" s="6">
        <f t="shared" si="36"/>
        <v>0</v>
      </c>
      <c r="J412" s="6">
        <f t="shared" si="37"/>
        <v>0</v>
      </c>
      <c r="K412" s="7"/>
      <c r="L412" s="7"/>
      <c r="M412" s="6">
        <f t="shared" si="40"/>
        <v>0</v>
      </c>
      <c r="N412" s="6">
        <f t="shared" si="41"/>
        <v>0</v>
      </c>
    </row>
    <row r="413" spans="3:14" x14ac:dyDescent="0.25">
      <c r="C413" s="8"/>
      <c r="D413" s="8"/>
      <c r="E413" s="7"/>
      <c r="F413" s="19"/>
      <c r="G413" s="6">
        <f t="shared" si="38"/>
        <v>52</v>
      </c>
      <c r="H413" s="6">
        <f t="shared" si="39"/>
        <v>1900</v>
      </c>
      <c r="I413" s="6">
        <f t="shared" si="36"/>
        <v>0</v>
      </c>
      <c r="J413" s="6">
        <f t="shared" si="37"/>
        <v>0</v>
      </c>
      <c r="K413" s="7"/>
      <c r="L413" s="7"/>
      <c r="M413" s="6">
        <f t="shared" si="40"/>
        <v>0</v>
      </c>
      <c r="N413" s="6">
        <f t="shared" si="41"/>
        <v>0</v>
      </c>
    </row>
    <row r="414" spans="3:14" x14ac:dyDescent="0.25">
      <c r="C414" s="8"/>
      <c r="D414" s="8"/>
      <c r="E414" s="7"/>
      <c r="F414" s="19"/>
      <c r="G414" s="6">
        <f t="shared" si="38"/>
        <v>52</v>
      </c>
      <c r="H414" s="6">
        <f t="shared" si="39"/>
        <v>1900</v>
      </c>
      <c r="I414" s="6">
        <f t="shared" si="36"/>
        <v>0</v>
      </c>
      <c r="J414" s="6">
        <f t="shared" si="37"/>
        <v>0</v>
      </c>
      <c r="K414" s="7"/>
      <c r="L414" s="7"/>
      <c r="M414" s="6">
        <f t="shared" si="40"/>
        <v>0</v>
      </c>
      <c r="N414" s="6">
        <f t="shared" si="41"/>
        <v>0</v>
      </c>
    </row>
    <row r="415" spans="3:14" x14ac:dyDescent="0.25">
      <c r="C415" s="8"/>
      <c r="D415" s="8"/>
      <c r="E415" s="7"/>
      <c r="F415" s="19"/>
      <c r="G415" s="6">
        <f t="shared" si="38"/>
        <v>52</v>
      </c>
      <c r="H415" s="6">
        <f t="shared" si="39"/>
        <v>1900</v>
      </c>
      <c r="I415" s="6">
        <f t="shared" si="36"/>
        <v>0</v>
      </c>
      <c r="J415" s="6">
        <f t="shared" si="37"/>
        <v>0</v>
      </c>
      <c r="K415" s="7"/>
      <c r="L415" s="7"/>
      <c r="M415" s="6">
        <f t="shared" si="40"/>
        <v>0</v>
      </c>
      <c r="N415" s="6">
        <f t="shared" si="41"/>
        <v>0</v>
      </c>
    </row>
    <row r="416" spans="3:14" x14ac:dyDescent="0.25">
      <c r="C416" s="8"/>
      <c r="D416" s="8"/>
      <c r="E416" s="7"/>
      <c r="F416" s="19"/>
      <c r="G416" s="6">
        <f t="shared" si="38"/>
        <v>52</v>
      </c>
      <c r="H416" s="6">
        <f t="shared" si="39"/>
        <v>1900</v>
      </c>
      <c r="I416" s="6">
        <f t="shared" si="36"/>
        <v>0</v>
      </c>
      <c r="J416" s="6">
        <f t="shared" si="37"/>
        <v>0</v>
      </c>
      <c r="K416" s="7"/>
      <c r="L416" s="7"/>
      <c r="M416" s="6">
        <f t="shared" si="40"/>
        <v>0</v>
      </c>
      <c r="N416" s="6">
        <f t="shared" si="41"/>
        <v>0</v>
      </c>
    </row>
    <row r="417" spans="3:14" x14ac:dyDescent="0.25">
      <c r="C417" s="8"/>
      <c r="D417" s="8"/>
      <c r="E417" s="7"/>
      <c r="F417" s="19"/>
      <c r="G417" s="6">
        <f t="shared" si="38"/>
        <v>52</v>
      </c>
      <c r="H417" s="6">
        <f t="shared" si="39"/>
        <v>1900</v>
      </c>
      <c r="I417" s="6">
        <f t="shared" si="36"/>
        <v>0</v>
      </c>
      <c r="J417" s="6">
        <f t="shared" si="37"/>
        <v>0</v>
      </c>
      <c r="K417" s="7"/>
      <c r="L417" s="7"/>
      <c r="M417" s="6">
        <f t="shared" si="40"/>
        <v>0</v>
      </c>
      <c r="N417" s="6">
        <f t="shared" si="41"/>
        <v>0</v>
      </c>
    </row>
    <row r="418" spans="3:14" x14ac:dyDescent="0.25">
      <c r="C418" s="8"/>
      <c r="D418" s="8"/>
      <c r="E418" s="7"/>
      <c r="F418" s="19"/>
      <c r="G418" s="6">
        <f t="shared" si="38"/>
        <v>52</v>
      </c>
      <c r="H418" s="6">
        <f t="shared" si="39"/>
        <v>1900</v>
      </c>
      <c r="I418" s="6">
        <f t="shared" si="36"/>
        <v>0</v>
      </c>
      <c r="J418" s="6">
        <f t="shared" si="37"/>
        <v>0</v>
      </c>
      <c r="K418" s="7"/>
      <c r="L418" s="7"/>
      <c r="M418" s="6">
        <f t="shared" si="40"/>
        <v>0</v>
      </c>
      <c r="N418" s="6">
        <f t="shared" si="41"/>
        <v>0</v>
      </c>
    </row>
    <row r="419" spans="3:14" x14ac:dyDescent="0.25">
      <c r="C419" s="8"/>
      <c r="D419" s="8"/>
      <c r="E419" s="7"/>
      <c r="F419" s="19"/>
      <c r="G419" s="6">
        <f t="shared" si="38"/>
        <v>52</v>
      </c>
      <c r="H419" s="6">
        <f t="shared" si="39"/>
        <v>1900</v>
      </c>
      <c r="I419" s="6">
        <f t="shared" si="36"/>
        <v>0</v>
      </c>
      <c r="J419" s="6">
        <f t="shared" si="37"/>
        <v>0</v>
      </c>
      <c r="K419" s="7"/>
      <c r="L419" s="7"/>
      <c r="M419" s="6">
        <f t="shared" si="40"/>
        <v>0</v>
      </c>
      <c r="N419" s="6">
        <f t="shared" si="41"/>
        <v>0</v>
      </c>
    </row>
    <row r="420" spans="3:14" x14ac:dyDescent="0.25">
      <c r="C420" s="8"/>
      <c r="D420" s="8"/>
      <c r="E420" s="7"/>
      <c r="F420" s="19"/>
      <c r="G420" s="6">
        <f t="shared" si="38"/>
        <v>52</v>
      </c>
      <c r="H420" s="6">
        <f t="shared" si="39"/>
        <v>1900</v>
      </c>
      <c r="I420" s="6">
        <f t="shared" si="36"/>
        <v>0</v>
      </c>
      <c r="J420" s="6">
        <f t="shared" si="37"/>
        <v>0</v>
      </c>
      <c r="K420" s="7"/>
      <c r="L420" s="7"/>
      <c r="M420" s="6">
        <f t="shared" si="40"/>
        <v>0</v>
      </c>
      <c r="N420" s="6">
        <f t="shared" si="41"/>
        <v>0</v>
      </c>
    </row>
    <row r="421" spans="3:14" x14ac:dyDescent="0.25">
      <c r="C421" s="8"/>
      <c r="D421" s="8"/>
      <c r="E421" s="7"/>
      <c r="F421" s="19"/>
      <c r="G421" s="6">
        <f t="shared" si="38"/>
        <v>52</v>
      </c>
      <c r="H421" s="6">
        <f t="shared" si="39"/>
        <v>1900</v>
      </c>
      <c r="I421" s="6">
        <f t="shared" si="36"/>
        <v>0</v>
      </c>
      <c r="J421" s="6">
        <f t="shared" si="37"/>
        <v>0</v>
      </c>
      <c r="K421" s="7"/>
      <c r="L421" s="7"/>
      <c r="M421" s="6">
        <f t="shared" si="40"/>
        <v>0</v>
      </c>
      <c r="N421" s="6">
        <f t="shared" si="41"/>
        <v>0</v>
      </c>
    </row>
    <row r="422" spans="3:14" x14ac:dyDescent="0.25">
      <c r="C422" s="8"/>
      <c r="D422" s="8"/>
      <c r="E422" s="7"/>
      <c r="F422" s="19"/>
      <c r="G422" s="6">
        <f t="shared" si="38"/>
        <v>52</v>
      </c>
      <c r="H422" s="6">
        <f t="shared" si="39"/>
        <v>1900</v>
      </c>
      <c r="I422" s="6">
        <f t="shared" si="36"/>
        <v>0</v>
      </c>
      <c r="J422" s="6">
        <f t="shared" si="37"/>
        <v>0</v>
      </c>
      <c r="K422" s="7"/>
      <c r="L422" s="7"/>
      <c r="M422" s="6">
        <f t="shared" si="40"/>
        <v>0</v>
      </c>
      <c r="N422" s="6">
        <f t="shared" si="41"/>
        <v>0</v>
      </c>
    </row>
    <row r="423" spans="3:14" x14ac:dyDescent="0.25">
      <c r="C423" s="8"/>
      <c r="D423" s="8"/>
      <c r="E423" s="7"/>
      <c r="F423" s="19"/>
      <c r="G423" s="6">
        <f t="shared" si="38"/>
        <v>52</v>
      </c>
      <c r="H423" s="6">
        <f t="shared" si="39"/>
        <v>1900</v>
      </c>
      <c r="I423" s="6">
        <f t="shared" si="36"/>
        <v>0</v>
      </c>
      <c r="J423" s="6">
        <f t="shared" si="37"/>
        <v>0</v>
      </c>
      <c r="K423" s="7"/>
      <c r="L423" s="7"/>
      <c r="M423" s="6">
        <f t="shared" si="40"/>
        <v>0</v>
      </c>
      <c r="N423" s="6">
        <f t="shared" si="41"/>
        <v>0</v>
      </c>
    </row>
    <row r="424" spans="3:14" x14ac:dyDescent="0.25">
      <c r="C424" s="8"/>
      <c r="D424" s="8"/>
      <c r="E424" s="7"/>
      <c r="F424" s="19"/>
      <c r="G424" s="6">
        <f t="shared" si="38"/>
        <v>52</v>
      </c>
      <c r="H424" s="6">
        <f t="shared" si="39"/>
        <v>1900</v>
      </c>
      <c r="I424" s="6">
        <f t="shared" si="36"/>
        <v>0</v>
      </c>
      <c r="J424" s="6">
        <f t="shared" si="37"/>
        <v>0</v>
      </c>
      <c r="K424" s="7"/>
      <c r="L424" s="7"/>
      <c r="M424" s="6">
        <f t="shared" si="40"/>
        <v>0</v>
      </c>
      <c r="N424" s="6">
        <f t="shared" si="41"/>
        <v>0</v>
      </c>
    </row>
    <row r="425" spans="3:14" x14ac:dyDescent="0.25">
      <c r="C425" s="8"/>
      <c r="D425" s="8"/>
      <c r="E425" s="7"/>
      <c r="F425" s="19"/>
      <c r="G425" s="6">
        <f t="shared" si="38"/>
        <v>52</v>
      </c>
      <c r="H425" s="6">
        <f t="shared" si="39"/>
        <v>1900</v>
      </c>
      <c r="I425" s="6">
        <f t="shared" si="36"/>
        <v>0</v>
      </c>
      <c r="J425" s="6">
        <f t="shared" si="37"/>
        <v>0</v>
      </c>
      <c r="K425" s="7"/>
      <c r="L425" s="7"/>
      <c r="M425" s="6">
        <f t="shared" si="40"/>
        <v>0</v>
      </c>
      <c r="N425" s="6">
        <f t="shared" si="41"/>
        <v>0</v>
      </c>
    </row>
    <row r="426" spans="3:14" x14ac:dyDescent="0.25">
      <c r="C426" s="8"/>
      <c r="D426" s="8"/>
      <c r="E426" s="7"/>
      <c r="F426" s="19"/>
      <c r="G426" s="6">
        <f t="shared" si="38"/>
        <v>52</v>
      </c>
      <c r="H426" s="6">
        <f t="shared" si="39"/>
        <v>1900</v>
      </c>
      <c r="I426" s="6">
        <f t="shared" si="36"/>
        <v>0</v>
      </c>
      <c r="J426" s="6">
        <f t="shared" si="37"/>
        <v>0</v>
      </c>
      <c r="K426" s="7"/>
      <c r="L426" s="7"/>
      <c r="M426" s="6">
        <f t="shared" si="40"/>
        <v>0</v>
      </c>
      <c r="N426" s="6">
        <f t="shared" si="41"/>
        <v>0</v>
      </c>
    </row>
    <row r="427" spans="3:14" x14ac:dyDescent="0.25">
      <c r="C427" s="8"/>
      <c r="D427" s="8"/>
      <c r="E427" s="7"/>
      <c r="F427" s="19"/>
      <c r="G427" s="6">
        <f t="shared" si="38"/>
        <v>52</v>
      </c>
      <c r="H427" s="6">
        <f t="shared" si="39"/>
        <v>1900</v>
      </c>
      <c r="I427" s="6">
        <f t="shared" si="36"/>
        <v>0</v>
      </c>
      <c r="J427" s="6">
        <f t="shared" si="37"/>
        <v>0</v>
      </c>
      <c r="K427" s="7"/>
      <c r="L427" s="7"/>
      <c r="M427" s="6">
        <f t="shared" si="40"/>
        <v>0</v>
      </c>
      <c r="N427" s="6">
        <f t="shared" si="41"/>
        <v>0</v>
      </c>
    </row>
    <row r="428" spans="3:14" x14ac:dyDescent="0.25">
      <c r="C428" s="8"/>
      <c r="D428" s="8"/>
      <c r="E428" s="7"/>
      <c r="F428" s="19"/>
      <c r="G428" s="6">
        <f t="shared" si="38"/>
        <v>52</v>
      </c>
      <c r="H428" s="6">
        <f t="shared" si="39"/>
        <v>1900</v>
      </c>
      <c r="I428" s="6">
        <f t="shared" si="36"/>
        <v>0</v>
      </c>
      <c r="J428" s="6">
        <f t="shared" si="37"/>
        <v>0</v>
      </c>
      <c r="K428" s="7"/>
      <c r="L428" s="7"/>
      <c r="M428" s="6">
        <f t="shared" si="40"/>
        <v>0</v>
      </c>
      <c r="N428" s="6">
        <f t="shared" si="41"/>
        <v>0</v>
      </c>
    </row>
    <row r="429" spans="3:14" x14ac:dyDescent="0.25">
      <c r="C429" s="8"/>
      <c r="D429" s="8"/>
      <c r="E429" s="7"/>
      <c r="F429" s="19"/>
      <c r="G429" s="6">
        <f t="shared" si="38"/>
        <v>52</v>
      </c>
      <c r="H429" s="6">
        <f t="shared" si="39"/>
        <v>1900</v>
      </c>
      <c r="I429" s="6">
        <f t="shared" si="36"/>
        <v>0</v>
      </c>
      <c r="J429" s="6">
        <f t="shared" si="37"/>
        <v>0</v>
      </c>
      <c r="K429" s="7"/>
      <c r="L429" s="7"/>
      <c r="M429" s="6">
        <f t="shared" si="40"/>
        <v>0</v>
      </c>
      <c r="N429" s="6">
        <f t="shared" si="41"/>
        <v>0</v>
      </c>
    </row>
    <row r="430" spans="3:14" x14ac:dyDescent="0.25">
      <c r="C430" s="8"/>
      <c r="D430" s="8"/>
      <c r="E430" s="7"/>
      <c r="F430" s="19"/>
      <c r="G430" s="6">
        <f t="shared" si="38"/>
        <v>52</v>
      </c>
      <c r="H430" s="6">
        <f t="shared" si="39"/>
        <v>1900</v>
      </c>
      <c r="I430" s="6">
        <f t="shared" si="36"/>
        <v>0</v>
      </c>
      <c r="J430" s="6">
        <f t="shared" si="37"/>
        <v>0</v>
      </c>
      <c r="K430" s="7"/>
      <c r="L430" s="7"/>
      <c r="M430" s="6">
        <f t="shared" si="40"/>
        <v>0</v>
      </c>
      <c r="N430" s="6">
        <f t="shared" si="41"/>
        <v>0</v>
      </c>
    </row>
    <row r="431" spans="3:14" x14ac:dyDescent="0.25">
      <c r="C431" s="8"/>
      <c r="D431" s="8"/>
      <c r="E431" s="7"/>
      <c r="F431" s="19"/>
      <c r="G431" s="6">
        <f t="shared" si="38"/>
        <v>52</v>
      </c>
      <c r="H431" s="6">
        <f t="shared" si="39"/>
        <v>1900</v>
      </c>
      <c r="I431" s="6">
        <f t="shared" si="36"/>
        <v>0</v>
      </c>
      <c r="J431" s="6">
        <f t="shared" si="37"/>
        <v>0</v>
      </c>
      <c r="K431" s="7"/>
      <c r="L431" s="7"/>
      <c r="M431" s="6">
        <f t="shared" si="40"/>
        <v>0</v>
      </c>
      <c r="N431" s="6">
        <f t="shared" si="41"/>
        <v>0</v>
      </c>
    </row>
    <row r="432" spans="3:14" x14ac:dyDescent="0.25">
      <c r="C432" s="8"/>
      <c r="D432" s="8"/>
      <c r="E432" s="7"/>
      <c r="F432" s="19"/>
      <c r="G432" s="6">
        <f t="shared" si="38"/>
        <v>52</v>
      </c>
      <c r="H432" s="6">
        <f t="shared" si="39"/>
        <v>1900</v>
      </c>
      <c r="I432" s="6">
        <f t="shared" si="36"/>
        <v>0</v>
      </c>
      <c r="J432" s="6">
        <f t="shared" si="37"/>
        <v>0</v>
      </c>
      <c r="K432" s="7"/>
      <c r="L432" s="7"/>
      <c r="M432" s="6">
        <f t="shared" si="40"/>
        <v>0</v>
      </c>
      <c r="N432" s="6">
        <f t="shared" si="41"/>
        <v>0</v>
      </c>
    </row>
    <row r="433" spans="3:14" x14ac:dyDescent="0.25">
      <c r="C433" s="8"/>
      <c r="D433" s="8"/>
      <c r="E433" s="7"/>
      <c r="F433" s="19"/>
      <c r="G433" s="6">
        <f t="shared" si="38"/>
        <v>52</v>
      </c>
      <c r="H433" s="6">
        <f t="shared" si="39"/>
        <v>1900</v>
      </c>
      <c r="I433" s="6">
        <f t="shared" si="36"/>
        <v>0</v>
      </c>
      <c r="J433" s="6">
        <f t="shared" si="37"/>
        <v>0</v>
      </c>
      <c r="K433" s="7"/>
      <c r="L433" s="7"/>
      <c r="M433" s="6">
        <f t="shared" si="40"/>
        <v>0</v>
      </c>
      <c r="N433" s="6">
        <f t="shared" si="41"/>
        <v>0</v>
      </c>
    </row>
    <row r="434" spans="3:14" x14ac:dyDescent="0.25">
      <c r="C434" s="8"/>
      <c r="D434" s="8"/>
      <c r="E434" s="7"/>
      <c r="F434" s="19"/>
      <c r="G434" s="6">
        <f t="shared" si="38"/>
        <v>52</v>
      </c>
      <c r="H434" s="6">
        <f t="shared" si="39"/>
        <v>1900</v>
      </c>
      <c r="I434" s="6">
        <f t="shared" si="36"/>
        <v>0</v>
      </c>
      <c r="J434" s="6">
        <f t="shared" si="37"/>
        <v>0</v>
      </c>
      <c r="K434" s="7"/>
      <c r="L434" s="7"/>
      <c r="M434" s="6">
        <f t="shared" si="40"/>
        <v>0</v>
      </c>
      <c r="N434" s="6">
        <f t="shared" si="41"/>
        <v>0</v>
      </c>
    </row>
    <row r="435" spans="3:14" x14ac:dyDescent="0.25">
      <c r="C435" s="8"/>
      <c r="D435" s="8"/>
      <c r="E435" s="7"/>
      <c r="F435" s="19"/>
      <c r="G435" s="6">
        <f t="shared" si="38"/>
        <v>52</v>
      </c>
      <c r="H435" s="6">
        <f t="shared" si="39"/>
        <v>1900</v>
      </c>
      <c r="I435" s="6">
        <f t="shared" si="36"/>
        <v>0</v>
      </c>
      <c r="J435" s="6">
        <f t="shared" si="37"/>
        <v>0</v>
      </c>
      <c r="K435" s="7"/>
      <c r="L435" s="7"/>
      <c r="M435" s="6">
        <f t="shared" si="40"/>
        <v>0</v>
      </c>
      <c r="N435" s="6">
        <f t="shared" si="41"/>
        <v>0</v>
      </c>
    </row>
    <row r="436" spans="3:14" x14ac:dyDescent="0.25">
      <c r="C436" s="8"/>
      <c r="D436" s="8"/>
      <c r="E436" s="7"/>
      <c r="F436" s="19"/>
      <c r="G436" s="6">
        <f t="shared" si="38"/>
        <v>52</v>
      </c>
      <c r="H436" s="6">
        <f t="shared" si="39"/>
        <v>1900</v>
      </c>
      <c r="I436" s="6">
        <f t="shared" si="36"/>
        <v>0</v>
      </c>
      <c r="J436" s="6">
        <f t="shared" si="37"/>
        <v>0</v>
      </c>
      <c r="K436" s="7"/>
      <c r="L436" s="7"/>
      <c r="M436" s="6">
        <f t="shared" si="40"/>
        <v>0</v>
      </c>
      <c r="N436" s="6">
        <f t="shared" si="41"/>
        <v>0</v>
      </c>
    </row>
    <row r="437" spans="3:14" x14ac:dyDescent="0.25">
      <c r="C437" s="8"/>
      <c r="D437" s="8"/>
      <c r="E437" s="7"/>
      <c r="F437" s="19"/>
      <c r="G437" s="6">
        <f t="shared" si="38"/>
        <v>52</v>
      </c>
      <c r="H437" s="6">
        <f t="shared" si="39"/>
        <v>1900</v>
      </c>
      <c r="I437" s="6">
        <f t="shared" si="36"/>
        <v>0</v>
      </c>
      <c r="J437" s="6">
        <f t="shared" si="37"/>
        <v>0</v>
      </c>
      <c r="K437" s="7"/>
      <c r="L437" s="7"/>
      <c r="M437" s="6">
        <f t="shared" si="40"/>
        <v>0</v>
      </c>
      <c r="N437" s="6">
        <f t="shared" si="41"/>
        <v>0</v>
      </c>
    </row>
    <row r="438" spans="3:14" x14ac:dyDescent="0.25">
      <c r="C438" s="8"/>
      <c r="D438" s="8"/>
      <c r="E438" s="7"/>
      <c r="F438" s="19"/>
      <c r="G438" s="6">
        <f t="shared" si="38"/>
        <v>52</v>
      </c>
      <c r="H438" s="6">
        <f t="shared" si="39"/>
        <v>1900</v>
      </c>
      <c r="I438" s="6">
        <f t="shared" si="36"/>
        <v>0</v>
      </c>
      <c r="J438" s="6">
        <f t="shared" si="37"/>
        <v>0</v>
      </c>
      <c r="K438" s="7"/>
      <c r="L438" s="7"/>
      <c r="M438" s="6">
        <f t="shared" si="40"/>
        <v>0</v>
      </c>
      <c r="N438" s="6">
        <f t="shared" si="41"/>
        <v>0</v>
      </c>
    </row>
    <row r="439" spans="3:14" x14ac:dyDescent="0.25">
      <c r="C439" s="8"/>
      <c r="D439" s="8"/>
      <c r="E439" s="7"/>
      <c r="F439" s="19"/>
      <c r="G439" s="6">
        <f t="shared" si="38"/>
        <v>52</v>
      </c>
      <c r="H439" s="6">
        <f t="shared" si="39"/>
        <v>1900</v>
      </c>
      <c r="I439" s="6">
        <f t="shared" si="36"/>
        <v>0</v>
      </c>
      <c r="J439" s="6">
        <f t="shared" si="37"/>
        <v>0</v>
      </c>
      <c r="K439" s="7"/>
      <c r="L439" s="7"/>
      <c r="M439" s="6">
        <f t="shared" si="40"/>
        <v>0</v>
      </c>
      <c r="N439" s="6">
        <f t="shared" si="41"/>
        <v>0</v>
      </c>
    </row>
    <row r="440" spans="3:14" x14ac:dyDescent="0.25">
      <c r="C440" s="8"/>
      <c r="D440" s="8"/>
      <c r="E440" s="7"/>
      <c r="F440" s="19"/>
      <c r="G440" s="6">
        <f t="shared" si="38"/>
        <v>52</v>
      </c>
      <c r="H440" s="6">
        <f t="shared" si="39"/>
        <v>1900</v>
      </c>
      <c r="I440" s="6">
        <f t="shared" si="36"/>
        <v>0</v>
      </c>
      <c r="J440" s="6">
        <f t="shared" si="37"/>
        <v>0</v>
      </c>
      <c r="K440" s="7"/>
      <c r="L440" s="7"/>
      <c r="M440" s="6">
        <f t="shared" si="40"/>
        <v>0</v>
      </c>
      <c r="N440" s="6">
        <f t="shared" si="41"/>
        <v>0</v>
      </c>
    </row>
    <row r="441" spans="3:14" x14ac:dyDescent="0.25">
      <c r="C441" s="8"/>
      <c r="D441" s="8"/>
      <c r="E441" s="7"/>
      <c r="F441" s="19"/>
      <c r="G441" s="6">
        <f t="shared" si="38"/>
        <v>52</v>
      </c>
      <c r="H441" s="6">
        <f t="shared" si="39"/>
        <v>1900</v>
      </c>
      <c r="I441" s="6">
        <f t="shared" si="36"/>
        <v>0</v>
      </c>
      <c r="J441" s="6">
        <f t="shared" si="37"/>
        <v>0</v>
      </c>
      <c r="K441" s="7"/>
      <c r="L441" s="7"/>
      <c r="M441" s="6">
        <f t="shared" si="40"/>
        <v>0</v>
      </c>
      <c r="N441" s="6">
        <f t="shared" si="41"/>
        <v>0</v>
      </c>
    </row>
    <row r="442" spans="3:14" x14ac:dyDescent="0.25">
      <c r="C442" s="8"/>
      <c r="D442" s="8"/>
      <c r="E442" s="7"/>
      <c r="F442" s="19"/>
      <c r="G442" s="6">
        <f t="shared" si="38"/>
        <v>52</v>
      </c>
      <c r="H442" s="6">
        <f t="shared" si="39"/>
        <v>1900</v>
      </c>
      <c r="I442" s="6">
        <f t="shared" si="36"/>
        <v>0</v>
      </c>
      <c r="J442" s="6">
        <f t="shared" si="37"/>
        <v>0</v>
      </c>
      <c r="K442" s="7"/>
      <c r="L442" s="7"/>
      <c r="M442" s="6">
        <f t="shared" si="40"/>
        <v>0</v>
      </c>
      <c r="N442" s="6">
        <f t="shared" si="41"/>
        <v>0</v>
      </c>
    </row>
    <row r="443" spans="3:14" x14ac:dyDescent="0.25">
      <c r="C443" s="8"/>
      <c r="D443" s="8"/>
      <c r="E443" s="7"/>
      <c r="F443" s="19"/>
      <c r="G443" s="6">
        <f t="shared" si="38"/>
        <v>52</v>
      </c>
      <c r="H443" s="6">
        <f t="shared" si="39"/>
        <v>1900</v>
      </c>
      <c r="I443" s="6">
        <f t="shared" si="36"/>
        <v>0</v>
      </c>
      <c r="J443" s="6">
        <f t="shared" si="37"/>
        <v>0</v>
      </c>
      <c r="K443" s="7"/>
      <c r="L443" s="7"/>
      <c r="M443" s="6">
        <f t="shared" si="40"/>
        <v>0</v>
      </c>
      <c r="N443" s="6">
        <f t="shared" si="41"/>
        <v>0</v>
      </c>
    </row>
    <row r="444" spans="3:14" x14ac:dyDescent="0.25">
      <c r="C444" s="8"/>
      <c r="D444" s="8"/>
      <c r="E444" s="7"/>
      <c r="F444" s="19"/>
      <c r="G444" s="6">
        <f t="shared" si="38"/>
        <v>52</v>
      </c>
      <c r="H444" s="6">
        <f t="shared" si="39"/>
        <v>1900</v>
      </c>
      <c r="I444" s="6">
        <f t="shared" si="36"/>
        <v>0</v>
      </c>
      <c r="J444" s="6">
        <f t="shared" si="37"/>
        <v>0</v>
      </c>
      <c r="K444" s="7"/>
      <c r="L444" s="7"/>
      <c r="M444" s="6">
        <f t="shared" si="40"/>
        <v>0</v>
      </c>
      <c r="N444" s="6">
        <f t="shared" si="41"/>
        <v>0</v>
      </c>
    </row>
    <row r="445" spans="3:14" x14ac:dyDescent="0.25">
      <c r="C445" s="8"/>
      <c r="D445" s="8"/>
      <c r="E445" s="7"/>
      <c r="F445" s="19"/>
      <c r="G445" s="6">
        <f t="shared" si="38"/>
        <v>52</v>
      </c>
      <c r="H445" s="6">
        <f t="shared" si="39"/>
        <v>1900</v>
      </c>
      <c r="I445" s="6">
        <f t="shared" si="36"/>
        <v>0</v>
      </c>
      <c r="J445" s="6">
        <f t="shared" si="37"/>
        <v>0</v>
      </c>
      <c r="K445" s="7"/>
      <c r="L445" s="7"/>
      <c r="M445" s="6">
        <f t="shared" si="40"/>
        <v>0</v>
      </c>
      <c r="N445" s="6">
        <f t="shared" si="41"/>
        <v>0</v>
      </c>
    </row>
    <row r="446" spans="3:14" x14ac:dyDescent="0.25">
      <c r="C446" s="8"/>
      <c r="D446" s="8"/>
      <c r="E446" s="7"/>
      <c r="F446" s="19"/>
      <c r="G446" s="6">
        <f t="shared" si="38"/>
        <v>52</v>
      </c>
      <c r="H446" s="6">
        <f t="shared" si="39"/>
        <v>1900</v>
      </c>
      <c r="I446" s="6">
        <f t="shared" si="36"/>
        <v>0</v>
      </c>
      <c r="J446" s="6">
        <f t="shared" si="37"/>
        <v>0</v>
      </c>
      <c r="K446" s="7"/>
      <c r="L446" s="7"/>
      <c r="M446" s="6">
        <f t="shared" si="40"/>
        <v>0</v>
      </c>
      <c r="N446" s="6">
        <f t="shared" si="41"/>
        <v>0</v>
      </c>
    </row>
    <row r="447" spans="3:14" x14ac:dyDescent="0.25">
      <c r="C447" s="8"/>
      <c r="D447" s="8"/>
      <c r="E447" s="7"/>
      <c r="F447" s="19"/>
      <c r="G447" s="6">
        <f t="shared" si="38"/>
        <v>52</v>
      </c>
      <c r="H447" s="6">
        <f t="shared" si="39"/>
        <v>1900</v>
      </c>
      <c r="I447" s="6">
        <f t="shared" si="36"/>
        <v>0</v>
      </c>
      <c r="J447" s="6">
        <f t="shared" si="37"/>
        <v>0</v>
      </c>
      <c r="K447" s="7"/>
      <c r="L447" s="7"/>
      <c r="M447" s="6">
        <f t="shared" si="40"/>
        <v>0</v>
      </c>
      <c r="N447" s="6">
        <f t="shared" si="41"/>
        <v>0</v>
      </c>
    </row>
    <row r="448" spans="3:14" x14ac:dyDescent="0.25">
      <c r="C448" s="8"/>
      <c r="D448" s="8"/>
      <c r="E448" s="7"/>
      <c r="F448" s="19"/>
      <c r="G448" s="6">
        <f t="shared" si="38"/>
        <v>52</v>
      </c>
      <c r="H448" s="6">
        <f t="shared" si="39"/>
        <v>1900</v>
      </c>
      <c r="I448" s="6">
        <f t="shared" si="36"/>
        <v>0</v>
      </c>
      <c r="J448" s="6">
        <f t="shared" si="37"/>
        <v>0</v>
      </c>
      <c r="K448" s="7"/>
      <c r="L448" s="7"/>
      <c r="M448" s="6">
        <f t="shared" si="40"/>
        <v>0</v>
      </c>
      <c r="N448" s="6">
        <f t="shared" si="41"/>
        <v>0</v>
      </c>
    </row>
    <row r="449" spans="3:14" x14ac:dyDescent="0.25">
      <c r="C449" s="8"/>
      <c r="D449" s="8"/>
      <c r="E449" s="7"/>
      <c r="F449" s="19"/>
      <c r="G449" s="6">
        <f t="shared" si="38"/>
        <v>52</v>
      </c>
      <c r="H449" s="6">
        <f t="shared" si="39"/>
        <v>1900</v>
      </c>
      <c r="I449" s="6">
        <f t="shared" si="36"/>
        <v>0</v>
      </c>
      <c r="J449" s="6">
        <f t="shared" si="37"/>
        <v>0</v>
      </c>
      <c r="K449" s="7"/>
      <c r="L449" s="7"/>
      <c r="M449" s="6">
        <f t="shared" si="40"/>
        <v>0</v>
      </c>
      <c r="N449" s="6">
        <f t="shared" si="41"/>
        <v>0</v>
      </c>
    </row>
    <row r="450" spans="3:14" x14ac:dyDescent="0.25">
      <c r="C450" s="8"/>
      <c r="D450" s="8"/>
      <c r="E450" s="7"/>
      <c r="F450" s="19"/>
      <c r="G450" s="6">
        <f t="shared" si="38"/>
        <v>52</v>
      </c>
      <c r="H450" s="6">
        <f t="shared" si="39"/>
        <v>1900</v>
      </c>
      <c r="I450" s="6">
        <f t="shared" si="36"/>
        <v>0</v>
      </c>
      <c r="J450" s="6">
        <f t="shared" si="37"/>
        <v>0</v>
      </c>
      <c r="K450" s="7"/>
      <c r="L450" s="7"/>
      <c r="M450" s="6">
        <f t="shared" si="40"/>
        <v>0</v>
      </c>
      <c r="N450" s="6">
        <f t="shared" si="41"/>
        <v>0</v>
      </c>
    </row>
    <row r="451" spans="3:14" x14ac:dyDescent="0.25">
      <c r="C451" s="8"/>
      <c r="D451" s="8"/>
      <c r="E451" s="7"/>
      <c r="F451" s="19"/>
      <c r="G451" s="6">
        <f t="shared" si="38"/>
        <v>52</v>
      </c>
      <c r="H451" s="6">
        <f t="shared" si="39"/>
        <v>1900</v>
      </c>
      <c r="I451" s="6">
        <f t="shared" si="36"/>
        <v>0</v>
      </c>
      <c r="J451" s="6">
        <f t="shared" si="37"/>
        <v>0</v>
      </c>
      <c r="K451" s="7"/>
      <c r="L451" s="7"/>
      <c r="M451" s="6">
        <f t="shared" si="40"/>
        <v>0</v>
      </c>
      <c r="N451" s="6">
        <f t="shared" si="41"/>
        <v>0</v>
      </c>
    </row>
    <row r="452" spans="3:14" x14ac:dyDescent="0.25">
      <c r="C452" s="8"/>
      <c r="D452" s="8"/>
      <c r="E452" s="7"/>
      <c r="F452" s="19"/>
      <c r="G452" s="6">
        <f t="shared" si="38"/>
        <v>52</v>
      </c>
      <c r="H452" s="6">
        <f t="shared" si="39"/>
        <v>1900</v>
      </c>
      <c r="I452" s="6">
        <f t="shared" si="36"/>
        <v>0</v>
      </c>
      <c r="J452" s="6">
        <f t="shared" si="37"/>
        <v>0</v>
      </c>
      <c r="K452" s="7"/>
      <c r="L452" s="7"/>
      <c r="M452" s="6">
        <f t="shared" si="40"/>
        <v>0</v>
      </c>
      <c r="N452" s="6">
        <f t="shared" si="41"/>
        <v>0</v>
      </c>
    </row>
    <row r="453" spans="3:14" x14ac:dyDescent="0.25">
      <c r="C453" s="8"/>
      <c r="D453" s="8"/>
      <c r="E453" s="7"/>
      <c r="F453" s="19"/>
      <c r="G453" s="6">
        <f t="shared" si="38"/>
        <v>52</v>
      </c>
      <c r="H453" s="6">
        <f t="shared" si="39"/>
        <v>1900</v>
      </c>
      <c r="I453" s="6">
        <f t="shared" si="36"/>
        <v>0</v>
      </c>
      <c r="J453" s="6">
        <f t="shared" si="37"/>
        <v>0</v>
      </c>
      <c r="K453" s="7"/>
      <c r="L453" s="7"/>
      <c r="M453" s="6">
        <f t="shared" si="40"/>
        <v>0</v>
      </c>
      <c r="N453" s="6">
        <f t="shared" si="41"/>
        <v>0</v>
      </c>
    </row>
    <row r="454" spans="3:14" x14ac:dyDescent="0.25">
      <c r="C454" s="8"/>
      <c r="D454" s="8"/>
      <c r="E454" s="7"/>
      <c r="F454" s="19"/>
      <c r="G454" s="6">
        <f t="shared" si="38"/>
        <v>52</v>
      </c>
      <c r="H454" s="6">
        <f t="shared" si="39"/>
        <v>1900</v>
      </c>
      <c r="I454" s="6">
        <f t="shared" si="36"/>
        <v>0</v>
      </c>
      <c r="J454" s="6">
        <f t="shared" si="37"/>
        <v>0</v>
      </c>
      <c r="K454" s="7"/>
      <c r="L454" s="7"/>
      <c r="M454" s="6">
        <f t="shared" si="40"/>
        <v>0</v>
      </c>
      <c r="N454" s="6">
        <f t="shared" si="41"/>
        <v>0</v>
      </c>
    </row>
    <row r="455" spans="3:14" x14ac:dyDescent="0.25">
      <c r="C455" s="8"/>
      <c r="D455" s="8"/>
      <c r="E455" s="7"/>
      <c r="F455" s="19"/>
      <c r="G455" s="6">
        <f t="shared" si="38"/>
        <v>52</v>
      </c>
      <c r="H455" s="6">
        <f t="shared" si="39"/>
        <v>1900</v>
      </c>
      <c r="I455" s="6">
        <f t="shared" si="36"/>
        <v>0</v>
      </c>
      <c r="J455" s="6">
        <f t="shared" si="37"/>
        <v>0</v>
      </c>
      <c r="K455" s="7"/>
      <c r="L455" s="7"/>
      <c r="M455" s="6">
        <f t="shared" si="40"/>
        <v>0</v>
      </c>
      <c r="N455" s="6">
        <f t="shared" si="41"/>
        <v>0</v>
      </c>
    </row>
    <row r="456" spans="3:14" x14ac:dyDescent="0.25">
      <c r="C456" s="8"/>
      <c r="D456" s="8"/>
      <c r="E456" s="7"/>
      <c r="F456" s="19"/>
      <c r="G456" s="6">
        <f t="shared" si="38"/>
        <v>52</v>
      </c>
      <c r="H456" s="6">
        <f t="shared" si="39"/>
        <v>1900</v>
      </c>
      <c r="I456" s="6">
        <f t="shared" si="36"/>
        <v>0</v>
      </c>
      <c r="J456" s="6">
        <f t="shared" si="37"/>
        <v>0</v>
      </c>
      <c r="K456" s="7"/>
      <c r="L456" s="7"/>
      <c r="M456" s="6">
        <f t="shared" si="40"/>
        <v>0</v>
      </c>
      <c r="N456" s="6">
        <f t="shared" si="41"/>
        <v>0</v>
      </c>
    </row>
    <row r="457" spans="3:14" x14ac:dyDescent="0.25">
      <c r="C457" s="8"/>
      <c r="D457" s="8"/>
      <c r="E457" s="7"/>
      <c r="F457" s="19"/>
      <c r="G457" s="6">
        <f t="shared" si="38"/>
        <v>52</v>
      </c>
      <c r="H457" s="6">
        <f t="shared" si="39"/>
        <v>1900</v>
      </c>
      <c r="I457" s="6">
        <f t="shared" si="36"/>
        <v>0</v>
      </c>
      <c r="J457" s="6">
        <f t="shared" si="37"/>
        <v>0</v>
      </c>
      <c r="K457" s="7"/>
      <c r="L457" s="7"/>
      <c r="M457" s="6">
        <f t="shared" si="40"/>
        <v>0</v>
      </c>
      <c r="N457" s="6">
        <f t="shared" si="41"/>
        <v>0</v>
      </c>
    </row>
    <row r="458" spans="3:14" x14ac:dyDescent="0.25">
      <c r="C458" s="8"/>
      <c r="D458" s="8"/>
      <c r="E458" s="7"/>
      <c r="F458" s="19"/>
      <c r="G458" s="6">
        <f t="shared" si="38"/>
        <v>52</v>
      </c>
      <c r="H458" s="6">
        <f t="shared" si="39"/>
        <v>1900</v>
      </c>
      <c r="I458" s="6">
        <f t="shared" ref="I458:I521" si="42">_xlfn.XLOOKUP(E458, P:P, Q:Q, "")</f>
        <v>0</v>
      </c>
      <c r="J458" s="6">
        <f t="shared" ref="J458:J521" si="43">_xlfn.XLOOKUP(E458, P:P, R:R, "")</f>
        <v>0</v>
      </c>
      <c r="K458" s="7"/>
      <c r="L458" s="7"/>
      <c r="M458" s="6">
        <f t="shared" si="40"/>
        <v>0</v>
      </c>
      <c r="N458" s="6">
        <f t="shared" si="41"/>
        <v>0</v>
      </c>
    </row>
    <row r="459" spans="3:14" x14ac:dyDescent="0.25">
      <c r="C459" s="8"/>
      <c r="D459" s="8"/>
      <c r="E459" s="7"/>
      <c r="F459" s="19"/>
      <c r="G459" s="6">
        <f t="shared" ref="G459:G522" si="44">WEEKNUM(C459, 21)</f>
        <v>52</v>
      </c>
      <c r="H459" s="6">
        <f t="shared" ref="H459:H522" si="45">YEAR(C459)</f>
        <v>1900</v>
      </c>
      <c r="I459" s="6">
        <f t="shared" si="42"/>
        <v>0</v>
      </c>
      <c r="J459" s="6">
        <f t="shared" si="43"/>
        <v>0</v>
      </c>
      <c r="K459" s="7"/>
      <c r="L459" s="7"/>
      <c r="M459" s="6">
        <f t="shared" ref="M459:M522" si="46">IF( K459 &lt;&gt; "", K459, I459)</f>
        <v>0</v>
      </c>
      <c r="N459" s="6">
        <f t="shared" ref="N459:N522" si="47">IF( L459 &lt;&gt; "", L459, J459)</f>
        <v>0</v>
      </c>
    </row>
    <row r="460" spans="3:14" x14ac:dyDescent="0.25">
      <c r="C460" s="8"/>
      <c r="D460" s="8"/>
      <c r="E460" s="7"/>
      <c r="F460" s="19"/>
      <c r="G460" s="6">
        <f t="shared" si="44"/>
        <v>52</v>
      </c>
      <c r="H460" s="6">
        <f t="shared" si="45"/>
        <v>1900</v>
      </c>
      <c r="I460" s="6">
        <f t="shared" si="42"/>
        <v>0</v>
      </c>
      <c r="J460" s="6">
        <f t="shared" si="43"/>
        <v>0</v>
      </c>
      <c r="K460" s="7"/>
      <c r="L460" s="7"/>
      <c r="M460" s="6">
        <f t="shared" si="46"/>
        <v>0</v>
      </c>
      <c r="N460" s="6">
        <f t="shared" si="47"/>
        <v>0</v>
      </c>
    </row>
    <row r="461" spans="3:14" x14ac:dyDescent="0.25">
      <c r="C461" s="8"/>
      <c r="D461" s="8"/>
      <c r="E461" s="7"/>
      <c r="F461" s="19"/>
      <c r="G461" s="6">
        <f t="shared" si="44"/>
        <v>52</v>
      </c>
      <c r="H461" s="6">
        <f t="shared" si="45"/>
        <v>1900</v>
      </c>
      <c r="I461" s="6">
        <f t="shared" si="42"/>
        <v>0</v>
      </c>
      <c r="J461" s="6">
        <f t="shared" si="43"/>
        <v>0</v>
      </c>
      <c r="K461" s="7"/>
      <c r="L461" s="7"/>
      <c r="M461" s="6">
        <f t="shared" si="46"/>
        <v>0</v>
      </c>
      <c r="N461" s="6">
        <f t="shared" si="47"/>
        <v>0</v>
      </c>
    </row>
    <row r="462" spans="3:14" x14ac:dyDescent="0.25">
      <c r="C462" s="8"/>
      <c r="D462" s="8"/>
      <c r="E462" s="7"/>
      <c r="F462" s="19"/>
      <c r="G462" s="6">
        <f t="shared" si="44"/>
        <v>52</v>
      </c>
      <c r="H462" s="6">
        <f t="shared" si="45"/>
        <v>1900</v>
      </c>
      <c r="I462" s="6">
        <f t="shared" si="42"/>
        <v>0</v>
      </c>
      <c r="J462" s="6">
        <f t="shared" si="43"/>
        <v>0</v>
      </c>
      <c r="K462" s="7"/>
      <c r="L462" s="7"/>
      <c r="M462" s="6">
        <f t="shared" si="46"/>
        <v>0</v>
      </c>
      <c r="N462" s="6">
        <f t="shared" si="47"/>
        <v>0</v>
      </c>
    </row>
    <row r="463" spans="3:14" x14ac:dyDescent="0.25">
      <c r="C463" s="8"/>
      <c r="D463" s="8"/>
      <c r="E463" s="7"/>
      <c r="F463" s="19"/>
      <c r="G463" s="6">
        <f t="shared" si="44"/>
        <v>52</v>
      </c>
      <c r="H463" s="6">
        <f t="shared" si="45"/>
        <v>1900</v>
      </c>
      <c r="I463" s="6">
        <f t="shared" si="42"/>
        <v>0</v>
      </c>
      <c r="J463" s="6">
        <f t="shared" si="43"/>
        <v>0</v>
      </c>
      <c r="K463" s="7"/>
      <c r="L463" s="7"/>
      <c r="M463" s="6">
        <f t="shared" si="46"/>
        <v>0</v>
      </c>
      <c r="N463" s="6">
        <f t="shared" si="47"/>
        <v>0</v>
      </c>
    </row>
    <row r="464" spans="3:14" x14ac:dyDescent="0.25">
      <c r="C464" s="8"/>
      <c r="D464" s="8"/>
      <c r="E464" s="7"/>
      <c r="F464" s="19"/>
      <c r="G464" s="6">
        <f t="shared" si="44"/>
        <v>52</v>
      </c>
      <c r="H464" s="6">
        <f t="shared" si="45"/>
        <v>1900</v>
      </c>
      <c r="I464" s="6">
        <f t="shared" si="42"/>
        <v>0</v>
      </c>
      <c r="J464" s="6">
        <f t="shared" si="43"/>
        <v>0</v>
      </c>
      <c r="K464" s="7"/>
      <c r="L464" s="7"/>
      <c r="M464" s="6">
        <f t="shared" si="46"/>
        <v>0</v>
      </c>
      <c r="N464" s="6">
        <f t="shared" si="47"/>
        <v>0</v>
      </c>
    </row>
    <row r="465" spans="3:14" x14ac:dyDescent="0.25">
      <c r="C465" s="8"/>
      <c r="D465" s="8"/>
      <c r="E465" s="7"/>
      <c r="F465" s="19"/>
      <c r="G465" s="6">
        <f t="shared" si="44"/>
        <v>52</v>
      </c>
      <c r="H465" s="6">
        <f t="shared" si="45"/>
        <v>1900</v>
      </c>
      <c r="I465" s="6">
        <f t="shared" si="42"/>
        <v>0</v>
      </c>
      <c r="J465" s="6">
        <f t="shared" si="43"/>
        <v>0</v>
      </c>
      <c r="K465" s="7"/>
      <c r="L465" s="7"/>
      <c r="M465" s="6">
        <f t="shared" si="46"/>
        <v>0</v>
      </c>
      <c r="N465" s="6">
        <f t="shared" si="47"/>
        <v>0</v>
      </c>
    </row>
    <row r="466" spans="3:14" x14ac:dyDescent="0.25">
      <c r="C466" s="8"/>
      <c r="D466" s="8"/>
      <c r="E466" s="7"/>
      <c r="F466" s="19"/>
      <c r="G466" s="6">
        <f t="shared" si="44"/>
        <v>52</v>
      </c>
      <c r="H466" s="6">
        <f t="shared" si="45"/>
        <v>1900</v>
      </c>
      <c r="I466" s="6">
        <f t="shared" si="42"/>
        <v>0</v>
      </c>
      <c r="J466" s="6">
        <f t="shared" si="43"/>
        <v>0</v>
      </c>
      <c r="K466" s="7"/>
      <c r="L466" s="7"/>
      <c r="M466" s="6">
        <f t="shared" si="46"/>
        <v>0</v>
      </c>
      <c r="N466" s="6">
        <f t="shared" si="47"/>
        <v>0</v>
      </c>
    </row>
    <row r="467" spans="3:14" x14ac:dyDescent="0.25">
      <c r="C467" s="8"/>
      <c r="D467" s="8"/>
      <c r="E467" s="7"/>
      <c r="F467" s="19"/>
      <c r="G467" s="6">
        <f t="shared" si="44"/>
        <v>52</v>
      </c>
      <c r="H467" s="6">
        <f t="shared" si="45"/>
        <v>1900</v>
      </c>
      <c r="I467" s="6">
        <f t="shared" si="42"/>
        <v>0</v>
      </c>
      <c r="J467" s="6">
        <f t="shared" si="43"/>
        <v>0</v>
      </c>
      <c r="K467" s="7"/>
      <c r="L467" s="7"/>
      <c r="M467" s="6">
        <f t="shared" si="46"/>
        <v>0</v>
      </c>
      <c r="N467" s="6">
        <f t="shared" si="47"/>
        <v>0</v>
      </c>
    </row>
    <row r="468" spans="3:14" x14ac:dyDescent="0.25">
      <c r="C468" s="8"/>
      <c r="D468" s="8"/>
      <c r="E468" s="7"/>
      <c r="F468" s="19"/>
      <c r="G468" s="6">
        <f t="shared" si="44"/>
        <v>52</v>
      </c>
      <c r="H468" s="6">
        <f t="shared" si="45"/>
        <v>1900</v>
      </c>
      <c r="I468" s="6">
        <f t="shared" si="42"/>
        <v>0</v>
      </c>
      <c r="J468" s="6">
        <f t="shared" si="43"/>
        <v>0</v>
      </c>
      <c r="K468" s="7"/>
      <c r="L468" s="7"/>
      <c r="M468" s="6">
        <f t="shared" si="46"/>
        <v>0</v>
      </c>
      <c r="N468" s="6">
        <f t="shared" si="47"/>
        <v>0</v>
      </c>
    </row>
    <row r="469" spans="3:14" x14ac:dyDescent="0.25">
      <c r="C469" s="8"/>
      <c r="D469" s="8"/>
      <c r="E469" s="7"/>
      <c r="F469" s="19"/>
      <c r="G469" s="6">
        <f t="shared" si="44"/>
        <v>52</v>
      </c>
      <c r="H469" s="6">
        <f t="shared" si="45"/>
        <v>1900</v>
      </c>
      <c r="I469" s="6">
        <f t="shared" si="42"/>
        <v>0</v>
      </c>
      <c r="J469" s="6">
        <f t="shared" si="43"/>
        <v>0</v>
      </c>
      <c r="K469" s="7"/>
      <c r="L469" s="7"/>
      <c r="M469" s="6">
        <f t="shared" si="46"/>
        <v>0</v>
      </c>
      <c r="N469" s="6">
        <f t="shared" si="47"/>
        <v>0</v>
      </c>
    </row>
    <row r="470" spans="3:14" x14ac:dyDescent="0.25">
      <c r="C470" s="8"/>
      <c r="D470" s="8"/>
      <c r="E470" s="7"/>
      <c r="F470" s="19"/>
      <c r="G470" s="6">
        <f t="shared" si="44"/>
        <v>52</v>
      </c>
      <c r="H470" s="6">
        <f t="shared" si="45"/>
        <v>1900</v>
      </c>
      <c r="I470" s="6">
        <f t="shared" si="42"/>
        <v>0</v>
      </c>
      <c r="J470" s="6">
        <f t="shared" si="43"/>
        <v>0</v>
      </c>
      <c r="K470" s="7"/>
      <c r="L470" s="7"/>
      <c r="M470" s="6">
        <f t="shared" si="46"/>
        <v>0</v>
      </c>
      <c r="N470" s="6">
        <f t="shared" si="47"/>
        <v>0</v>
      </c>
    </row>
    <row r="471" spans="3:14" x14ac:dyDescent="0.25">
      <c r="C471" s="8"/>
      <c r="D471" s="8"/>
      <c r="E471" s="7"/>
      <c r="F471" s="19"/>
      <c r="G471" s="6">
        <f t="shared" si="44"/>
        <v>52</v>
      </c>
      <c r="H471" s="6">
        <f t="shared" si="45"/>
        <v>1900</v>
      </c>
      <c r="I471" s="6">
        <f t="shared" si="42"/>
        <v>0</v>
      </c>
      <c r="J471" s="6">
        <f t="shared" si="43"/>
        <v>0</v>
      </c>
      <c r="K471" s="7"/>
      <c r="L471" s="7"/>
      <c r="M471" s="6">
        <f t="shared" si="46"/>
        <v>0</v>
      </c>
      <c r="N471" s="6">
        <f t="shared" si="47"/>
        <v>0</v>
      </c>
    </row>
    <row r="472" spans="3:14" x14ac:dyDescent="0.25">
      <c r="C472" s="8"/>
      <c r="D472" s="8"/>
      <c r="E472" s="7"/>
      <c r="F472" s="19"/>
      <c r="G472" s="6">
        <f t="shared" si="44"/>
        <v>52</v>
      </c>
      <c r="H472" s="6">
        <f t="shared" si="45"/>
        <v>1900</v>
      </c>
      <c r="I472" s="6">
        <f t="shared" si="42"/>
        <v>0</v>
      </c>
      <c r="J472" s="6">
        <f t="shared" si="43"/>
        <v>0</v>
      </c>
      <c r="K472" s="7"/>
      <c r="L472" s="7"/>
      <c r="M472" s="6">
        <f t="shared" si="46"/>
        <v>0</v>
      </c>
      <c r="N472" s="6">
        <f t="shared" si="47"/>
        <v>0</v>
      </c>
    </row>
    <row r="473" spans="3:14" x14ac:dyDescent="0.25">
      <c r="C473" s="8"/>
      <c r="D473" s="8"/>
      <c r="E473" s="7"/>
      <c r="F473" s="19"/>
      <c r="G473" s="6">
        <f t="shared" si="44"/>
        <v>52</v>
      </c>
      <c r="H473" s="6">
        <f t="shared" si="45"/>
        <v>1900</v>
      </c>
      <c r="I473" s="6">
        <f t="shared" si="42"/>
        <v>0</v>
      </c>
      <c r="J473" s="6">
        <f t="shared" si="43"/>
        <v>0</v>
      </c>
      <c r="K473" s="7"/>
      <c r="L473" s="7"/>
      <c r="M473" s="6">
        <f t="shared" si="46"/>
        <v>0</v>
      </c>
      <c r="N473" s="6">
        <f t="shared" si="47"/>
        <v>0</v>
      </c>
    </row>
    <row r="474" spans="3:14" x14ac:dyDescent="0.25">
      <c r="C474" s="8"/>
      <c r="D474" s="8"/>
      <c r="E474" s="7"/>
      <c r="F474" s="19"/>
      <c r="G474" s="6">
        <f t="shared" si="44"/>
        <v>52</v>
      </c>
      <c r="H474" s="6">
        <f t="shared" si="45"/>
        <v>1900</v>
      </c>
      <c r="I474" s="6">
        <f t="shared" si="42"/>
        <v>0</v>
      </c>
      <c r="J474" s="6">
        <f t="shared" si="43"/>
        <v>0</v>
      </c>
      <c r="K474" s="7"/>
      <c r="L474" s="7"/>
      <c r="M474" s="6">
        <f t="shared" si="46"/>
        <v>0</v>
      </c>
      <c r="N474" s="6">
        <f t="shared" si="47"/>
        <v>0</v>
      </c>
    </row>
    <row r="475" spans="3:14" x14ac:dyDescent="0.25">
      <c r="C475" s="8"/>
      <c r="D475" s="8"/>
      <c r="E475" s="7"/>
      <c r="F475" s="19"/>
      <c r="G475" s="6">
        <f t="shared" si="44"/>
        <v>52</v>
      </c>
      <c r="H475" s="6">
        <f t="shared" si="45"/>
        <v>1900</v>
      </c>
      <c r="I475" s="6">
        <f t="shared" si="42"/>
        <v>0</v>
      </c>
      <c r="J475" s="6">
        <f t="shared" si="43"/>
        <v>0</v>
      </c>
      <c r="K475" s="7"/>
      <c r="L475" s="7"/>
      <c r="M475" s="6">
        <f t="shared" si="46"/>
        <v>0</v>
      </c>
      <c r="N475" s="6">
        <f t="shared" si="47"/>
        <v>0</v>
      </c>
    </row>
    <row r="476" spans="3:14" x14ac:dyDescent="0.25">
      <c r="C476" s="8"/>
      <c r="D476" s="8"/>
      <c r="E476" s="7"/>
      <c r="F476" s="19"/>
      <c r="G476" s="6">
        <f t="shared" si="44"/>
        <v>52</v>
      </c>
      <c r="H476" s="6">
        <f t="shared" si="45"/>
        <v>1900</v>
      </c>
      <c r="I476" s="6">
        <f t="shared" si="42"/>
        <v>0</v>
      </c>
      <c r="J476" s="6">
        <f t="shared" si="43"/>
        <v>0</v>
      </c>
      <c r="K476" s="7"/>
      <c r="L476" s="7"/>
      <c r="M476" s="6">
        <f t="shared" si="46"/>
        <v>0</v>
      </c>
      <c r="N476" s="6">
        <f t="shared" si="47"/>
        <v>0</v>
      </c>
    </row>
    <row r="477" spans="3:14" x14ac:dyDescent="0.25">
      <c r="C477" s="8"/>
      <c r="D477" s="8"/>
      <c r="E477" s="7"/>
      <c r="F477" s="19"/>
      <c r="G477" s="6">
        <f t="shared" si="44"/>
        <v>52</v>
      </c>
      <c r="H477" s="6">
        <f t="shared" si="45"/>
        <v>1900</v>
      </c>
      <c r="I477" s="6">
        <f t="shared" si="42"/>
        <v>0</v>
      </c>
      <c r="J477" s="6">
        <f t="shared" si="43"/>
        <v>0</v>
      </c>
      <c r="K477" s="7"/>
      <c r="L477" s="7"/>
      <c r="M477" s="6">
        <f t="shared" si="46"/>
        <v>0</v>
      </c>
      <c r="N477" s="6">
        <f t="shared" si="47"/>
        <v>0</v>
      </c>
    </row>
    <row r="478" spans="3:14" x14ac:dyDescent="0.25">
      <c r="C478" s="8"/>
      <c r="D478" s="8"/>
      <c r="E478" s="7"/>
      <c r="F478" s="19"/>
      <c r="G478" s="6">
        <f t="shared" si="44"/>
        <v>52</v>
      </c>
      <c r="H478" s="6">
        <f t="shared" si="45"/>
        <v>1900</v>
      </c>
      <c r="I478" s="6">
        <f t="shared" si="42"/>
        <v>0</v>
      </c>
      <c r="J478" s="6">
        <f t="shared" si="43"/>
        <v>0</v>
      </c>
      <c r="K478" s="7"/>
      <c r="L478" s="7"/>
      <c r="M478" s="6">
        <f t="shared" si="46"/>
        <v>0</v>
      </c>
      <c r="N478" s="6">
        <f t="shared" si="47"/>
        <v>0</v>
      </c>
    </row>
    <row r="479" spans="3:14" x14ac:dyDescent="0.25">
      <c r="C479" s="8"/>
      <c r="D479" s="8"/>
      <c r="E479" s="7"/>
      <c r="F479" s="19"/>
      <c r="G479" s="6">
        <f t="shared" si="44"/>
        <v>52</v>
      </c>
      <c r="H479" s="6">
        <f t="shared" si="45"/>
        <v>1900</v>
      </c>
      <c r="I479" s="6">
        <f t="shared" si="42"/>
        <v>0</v>
      </c>
      <c r="J479" s="6">
        <f t="shared" si="43"/>
        <v>0</v>
      </c>
      <c r="K479" s="7"/>
      <c r="L479" s="7"/>
      <c r="M479" s="6">
        <f t="shared" si="46"/>
        <v>0</v>
      </c>
      <c r="N479" s="6">
        <f t="shared" si="47"/>
        <v>0</v>
      </c>
    </row>
    <row r="480" spans="3:14" x14ac:dyDescent="0.25">
      <c r="C480" s="8"/>
      <c r="D480" s="8"/>
      <c r="E480" s="7"/>
      <c r="F480" s="19"/>
      <c r="G480" s="6">
        <f t="shared" si="44"/>
        <v>52</v>
      </c>
      <c r="H480" s="6">
        <f t="shared" si="45"/>
        <v>1900</v>
      </c>
      <c r="I480" s="6">
        <f t="shared" si="42"/>
        <v>0</v>
      </c>
      <c r="J480" s="6">
        <f t="shared" si="43"/>
        <v>0</v>
      </c>
      <c r="K480" s="7"/>
      <c r="L480" s="7"/>
      <c r="M480" s="6">
        <f t="shared" si="46"/>
        <v>0</v>
      </c>
      <c r="N480" s="6">
        <f t="shared" si="47"/>
        <v>0</v>
      </c>
    </row>
    <row r="481" spans="3:14" x14ac:dyDescent="0.25">
      <c r="C481" s="8"/>
      <c r="D481" s="8"/>
      <c r="E481" s="7"/>
      <c r="F481" s="19"/>
      <c r="G481" s="6">
        <f t="shared" si="44"/>
        <v>52</v>
      </c>
      <c r="H481" s="6">
        <f t="shared" si="45"/>
        <v>1900</v>
      </c>
      <c r="I481" s="6">
        <f t="shared" si="42"/>
        <v>0</v>
      </c>
      <c r="J481" s="6">
        <f t="shared" si="43"/>
        <v>0</v>
      </c>
      <c r="K481" s="7"/>
      <c r="L481" s="7"/>
      <c r="M481" s="6">
        <f t="shared" si="46"/>
        <v>0</v>
      </c>
      <c r="N481" s="6">
        <f t="shared" si="47"/>
        <v>0</v>
      </c>
    </row>
    <row r="482" spans="3:14" x14ac:dyDescent="0.25">
      <c r="C482" s="8"/>
      <c r="D482" s="8"/>
      <c r="E482" s="7"/>
      <c r="F482" s="19"/>
      <c r="G482" s="6">
        <f t="shared" si="44"/>
        <v>52</v>
      </c>
      <c r="H482" s="6">
        <f t="shared" si="45"/>
        <v>1900</v>
      </c>
      <c r="I482" s="6">
        <f t="shared" si="42"/>
        <v>0</v>
      </c>
      <c r="J482" s="6">
        <f t="shared" si="43"/>
        <v>0</v>
      </c>
      <c r="K482" s="7"/>
      <c r="L482" s="7"/>
      <c r="M482" s="6">
        <f t="shared" si="46"/>
        <v>0</v>
      </c>
      <c r="N482" s="6">
        <f t="shared" si="47"/>
        <v>0</v>
      </c>
    </row>
    <row r="483" spans="3:14" x14ac:dyDescent="0.25">
      <c r="C483" s="8"/>
      <c r="D483" s="8"/>
      <c r="E483" s="7"/>
      <c r="F483" s="19"/>
      <c r="G483" s="6">
        <f t="shared" si="44"/>
        <v>52</v>
      </c>
      <c r="H483" s="6">
        <f t="shared" si="45"/>
        <v>1900</v>
      </c>
      <c r="I483" s="6">
        <f t="shared" si="42"/>
        <v>0</v>
      </c>
      <c r="J483" s="6">
        <f t="shared" si="43"/>
        <v>0</v>
      </c>
      <c r="K483" s="7"/>
      <c r="L483" s="7"/>
      <c r="M483" s="6">
        <f t="shared" si="46"/>
        <v>0</v>
      </c>
      <c r="N483" s="6">
        <f t="shared" si="47"/>
        <v>0</v>
      </c>
    </row>
    <row r="484" spans="3:14" x14ac:dyDescent="0.25">
      <c r="C484" s="8"/>
      <c r="D484" s="8"/>
      <c r="E484" s="7"/>
      <c r="F484" s="19"/>
      <c r="G484" s="6">
        <f t="shared" si="44"/>
        <v>52</v>
      </c>
      <c r="H484" s="6">
        <f t="shared" si="45"/>
        <v>1900</v>
      </c>
      <c r="I484" s="6">
        <f t="shared" si="42"/>
        <v>0</v>
      </c>
      <c r="J484" s="6">
        <f t="shared" si="43"/>
        <v>0</v>
      </c>
      <c r="K484" s="7"/>
      <c r="L484" s="7"/>
      <c r="M484" s="6">
        <f t="shared" si="46"/>
        <v>0</v>
      </c>
      <c r="N484" s="6">
        <f t="shared" si="47"/>
        <v>0</v>
      </c>
    </row>
    <row r="485" spans="3:14" x14ac:dyDescent="0.25">
      <c r="C485" s="8"/>
      <c r="D485" s="8"/>
      <c r="E485" s="7"/>
      <c r="F485" s="19"/>
      <c r="G485" s="6">
        <f t="shared" si="44"/>
        <v>52</v>
      </c>
      <c r="H485" s="6">
        <f t="shared" si="45"/>
        <v>1900</v>
      </c>
      <c r="I485" s="6">
        <f t="shared" si="42"/>
        <v>0</v>
      </c>
      <c r="J485" s="6">
        <f t="shared" si="43"/>
        <v>0</v>
      </c>
      <c r="K485" s="7"/>
      <c r="L485" s="7"/>
      <c r="M485" s="6">
        <f t="shared" si="46"/>
        <v>0</v>
      </c>
      <c r="N485" s="6">
        <f t="shared" si="47"/>
        <v>0</v>
      </c>
    </row>
    <row r="486" spans="3:14" x14ac:dyDescent="0.25">
      <c r="C486" s="8"/>
      <c r="D486" s="8"/>
      <c r="E486" s="7"/>
      <c r="F486" s="19"/>
      <c r="G486" s="6">
        <f t="shared" si="44"/>
        <v>52</v>
      </c>
      <c r="H486" s="6">
        <f t="shared" si="45"/>
        <v>1900</v>
      </c>
      <c r="I486" s="6">
        <f t="shared" si="42"/>
        <v>0</v>
      </c>
      <c r="J486" s="6">
        <f t="shared" si="43"/>
        <v>0</v>
      </c>
      <c r="K486" s="7"/>
      <c r="L486" s="7"/>
      <c r="M486" s="6">
        <f t="shared" si="46"/>
        <v>0</v>
      </c>
      <c r="N486" s="6">
        <f t="shared" si="47"/>
        <v>0</v>
      </c>
    </row>
    <row r="487" spans="3:14" x14ac:dyDescent="0.25">
      <c r="C487" s="8"/>
      <c r="D487" s="8"/>
      <c r="E487" s="7"/>
      <c r="F487" s="19"/>
      <c r="G487" s="6">
        <f t="shared" si="44"/>
        <v>52</v>
      </c>
      <c r="H487" s="6">
        <f t="shared" si="45"/>
        <v>1900</v>
      </c>
      <c r="I487" s="6">
        <f t="shared" si="42"/>
        <v>0</v>
      </c>
      <c r="J487" s="6">
        <f t="shared" si="43"/>
        <v>0</v>
      </c>
      <c r="K487" s="7"/>
      <c r="L487" s="7"/>
      <c r="M487" s="6">
        <f t="shared" si="46"/>
        <v>0</v>
      </c>
      <c r="N487" s="6">
        <f t="shared" si="47"/>
        <v>0</v>
      </c>
    </row>
    <row r="488" spans="3:14" x14ac:dyDescent="0.25">
      <c r="C488" s="8"/>
      <c r="D488" s="8"/>
      <c r="E488" s="7"/>
      <c r="F488" s="19"/>
      <c r="G488" s="6">
        <f t="shared" si="44"/>
        <v>52</v>
      </c>
      <c r="H488" s="6">
        <f t="shared" si="45"/>
        <v>1900</v>
      </c>
      <c r="I488" s="6">
        <f t="shared" si="42"/>
        <v>0</v>
      </c>
      <c r="J488" s="6">
        <f t="shared" si="43"/>
        <v>0</v>
      </c>
      <c r="K488" s="7"/>
      <c r="L488" s="7"/>
      <c r="M488" s="6">
        <f t="shared" si="46"/>
        <v>0</v>
      </c>
      <c r="N488" s="6">
        <f t="shared" si="47"/>
        <v>0</v>
      </c>
    </row>
    <row r="489" spans="3:14" x14ac:dyDescent="0.25">
      <c r="C489" s="8"/>
      <c r="D489" s="8"/>
      <c r="E489" s="7"/>
      <c r="F489" s="19"/>
      <c r="G489" s="6">
        <f t="shared" si="44"/>
        <v>52</v>
      </c>
      <c r="H489" s="6">
        <f t="shared" si="45"/>
        <v>1900</v>
      </c>
      <c r="I489" s="6">
        <f t="shared" si="42"/>
        <v>0</v>
      </c>
      <c r="J489" s="6">
        <f t="shared" si="43"/>
        <v>0</v>
      </c>
      <c r="K489" s="7"/>
      <c r="L489" s="7"/>
      <c r="M489" s="6">
        <f t="shared" si="46"/>
        <v>0</v>
      </c>
      <c r="N489" s="6">
        <f t="shared" si="47"/>
        <v>0</v>
      </c>
    </row>
    <row r="490" spans="3:14" x14ac:dyDescent="0.25">
      <c r="C490" s="8"/>
      <c r="D490" s="8"/>
      <c r="E490" s="7"/>
      <c r="F490" s="19"/>
      <c r="G490" s="6">
        <f t="shared" si="44"/>
        <v>52</v>
      </c>
      <c r="H490" s="6">
        <f t="shared" si="45"/>
        <v>1900</v>
      </c>
      <c r="I490" s="6">
        <f t="shared" si="42"/>
        <v>0</v>
      </c>
      <c r="J490" s="6">
        <f t="shared" si="43"/>
        <v>0</v>
      </c>
      <c r="K490" s="7"/>
      <c r="L490" s="7"/>
      <c r="M490" s="6">
        <f t="shared" si="46"/>
        <v>0</v>
      </c>
      <c r="N490" s="6">
        <f t="shared" si="47"/>
        <v>0</v>
      </c>
    </row>
    <row r="491" spans="3:14" x14ac:dyDescent="0.25">
      <c r="C491" s="8"/>
      <c r="D491" s="8"/>
      <c r="E491" s="7"/>
      <c r="F491" s="19"/>
      <c r="G491" s="6">
        <f t="shared" si="44"/>
        <v>52</v>
      </c>
      <c r="H491" s="6">
        <f t="shared" si="45"/>
        <v>1900</v>
      </c>
      <c r="I491" s="6">
        <f t="shared" si="42"/>
        <v>0</v>
      </c>
      <c r="J491" s="6">
        <f t="shared" si="43"/>
        <v>0</v>
      </c>
      <c r="K491" s="7"/>
      <c r="L491" s="7"/>
      <c r="M491" s="6">
        <f t="shared" si="46"/>
        <v>0</v>
      </c>
      <c r="N491" s="6">
        <f t="shared" si="47"/>
        <v>0</v>
      </c>
    </row>
    <row r="492" spans="3:14" x14ac:dyDescent="0.25">
      <c r="C492" s="8"/>
      <c r="D492" s="8"/>
      <c r="E492" s="7"/>
      <c r="F492" s="19"/>
      <c r="G492" s="6">
        <f t="shared" si="44"/>
        <v>52</v>
      </c>
      <c r="H492" s="6">
        <f t="shared" si="45"/>
        <v>1900</v>
      </c>
      <c r="I492" s="6">
        <f t="shared" si="42"/>
        <v>0</v>
      </c>
      <c r="J492" s="6">
        <f t="shared" si="43"/>
        <v>0</v>
      </c>
      <c r="K492" s="7"/>
      <c r="L492" s="7"/>
      <c r="M492" s="6">
        <f t="shared" si="46"/>
        <v>0</v>
      </c>
      <c r="N492" s="6">
        <f t="shared" si="47"/>
        <v>0</v>
      </c>
    </row>
    <row r="493" spans="3:14" x14ac:dyDescent="0.25">
      <c r="C493" s="8"/>
      <c r="D493" s="8"/>
      <c r="E493" s="7"/>
      <c r="F493" s="19"/>
      <c r="G493" s="6">
        <f t="shared" si="44"/>
        <v>52</v>
      </c>
      <c r="H493" s="6">
        <f t="shared" si="45"/>
        <v>1900</v>
      </c>
      <c r="I493" s="6">
        <f t="shared" si="42"/>
        <v>0</v>
      </c>
      <c r="J493" s="6">
        <f t="shared" si="43"/>
        <v>0</v>
      </c>
      <c r="K493" s="7"/>
      <c r="L493" s="7"/>
      <c r="M493" s="6">
        <f t="shared" si="46"/>
        <v>0</v>
      </c>
      <c r="N493" s="6">
        <f t="shared" si="47"/>
        <v>0</v>
      </c>
    </row>
    <row r="494" spans="3:14" x14ac:dyDescent="0.25">
      <c r="C494" s="8"/>
      <c r="D494" s="8"/>
      <c r="E494" s="7"/>
      <c r="F494" s="19"/>
      <c r="G494" s="6">
        <f t="shared" si="44"/>
        <v>52</v>
      </c>
      <c r="H494" s="6">
        <f t="shared" si="45"/>
        <v>1900</v>
      </c>
      <c r="I494" s="6">
        <f t="shared" si="42"/>
        <v>0</v>
      </c>
      <c r="J494" s="6">
        <f t="shared" si="43"/>
        <v>0</v>
      </c>
      <c r="K494" s="7"/>
      <c r="L494" s="7"/>
      <c r="M494" s="6">
        <f t="shared" si="46"/>
        <v>0</v>
      </c>
      <c r="N494" s="6">
        <f t="shared" si="47"/>
        <v>0</v>
      </c>
    </row>
    <row r="495" spans="3:14" x14ac:dyDescent="0.25">
      <c r="C495" s="8"/>
      <c r="D495" s="8"/>
      <c r="E495" s="7"/>
      <c r="F495" s="19"/>
      <c r="G495" s="6">
        <f t="shared" si="44"/>
        <v>52</v>
      </c>
      <c r="H495" s="6">
        <f t="shared" si="45"/>
        <v>1900</v>
      </c>
      <c r="I495" s="6">
        <f t="shared" si="42"/>
        <v>0</v>
      </c>
      <c r="J495" s="6">
        <f t="shared" si="43"/>
        <v>0</v>
      </c>
      <c r="K495" s="7"/>
      <c r="L495" s="7"/>
      <c r="M495" s="6">
        <f t="shared" si="46"/>
        <v>0</v>
      </c>
      <c r="N495" s="6">
        <f t="shared" si="47"/>
        <v>0</v>
      </c>
    </row>
    <row r="496" spans="3:14" x14ac:dyDescent="0.25">
      <c r="C496" s="8"/>
      <c r="D496" s="8"/>
      <c r="E496" s="7"/>
      <c r="F496" s="19"/>
      <c r="G496" s="6">
        <f t="shared" si="44"/>
        <v>52</v>
      </c>
      <c r="H496" s="6">
        <f t="shared" si="45"/>
        <v>1900</v>
      </c>
      <c r="I496" s="6">
        <f t="shared" si="42"/>
        <v>0</v>
      </c>
      <c r="J496" s="6">
        <f t="shared" si="43"/>
        <v>0</v>
      </c>
      <c r="K496" s="7"/>
      <c r="L496" s="7"/>
      <c r="M496" s="6">
        <f t="shared" si="46"/>
        <v>0</v>
      </c>
      <c r="N496" s="6">
        <f t="shared" si="47"/>
        <v>0</v>
      </c>
    </row>
    <row r="497" spans="3:14" x14ac:dyDescent="0.25">
      <c r="C497" s="8"/>
      <c r="D497" s="8"/>
      <c r="E497" s="7"/>
      <c r="F497" s="19"/>
      <c r="G497" s="6">
        <f t="shared" si="44"/>
        <v>52</v>
      </c>
      <c r="H497" s="6">
        <f t="shared" si="45"/>
        <v>1900</v>
      </c>
      <c r="I497" s="6">
        <f t="shared" si="42"/>
        <v>0</v>
      </c>
      <c r="J497" s="6">
        <f t="shared" si="43"/>
        <v>0</v>
      </c>
      <c r="K497" s="7"/>
      <c r="L497" s="7"/>
      <c r="M497" s="6">
        <f t="shared" si="46"/>
        <v>0</v>
      </c>
      <c r="N497" s="6">
        <f t="shared" si="47"/>
        <v>0</v>
      </c>
    </row>
    <row r="498" spans="3:14" x14ac:dyDescent="0.25">
      <c r="C498" s="8"/>
      <c r="D498" s="8"/>
      <c r="E498" s="7"/>
      <c r="F498" s="19"/>
      <c r="G498" s="6">
        <f t="shared" si="44"/>
        <v>52</v>
      </c>
      <c r="H498" s="6">
        <f t="shared" si="45"/>
        <v>1900</v>
      </c>
      <c r="I498" s="6">
        <f t="shared" si="42"/>
        <v>0</v>
      </c>
      <c r="J498" s="6">
        <f t="shared" si="43"/>
        <v>0</v>
      </c>
      <c r="K498" s="7"/>
      <c r="L498" s="7"/>
      <c r="M498" s="6">
        <f t="shared" si="46"/>
        <v>0</v>
      </c>
      <c r="N498" s="6">
        <f t="shared" si="47"/>
        <v>0</v>
      </c>
    </row>
    <row r="499" spans="3:14" x14ac:dyDescent="0.25">
      <c r="C499" s="8"/>
      <c r="D499" s="8"/>
      <c r="E499" s="7"/>
      <c r="F499" s="19"/>
      <c r="G499" s="6">
        <f t="shared" si="44"/>
        <v>52</v>
      </c>
      <c r="H499" s="6">
        <f t="shared" si="45"/>
        <v>1900</v>
      </c>
      <c r="I499" s="6">
        <f t="shared" si="42"/>
        <v>0</v>
      </c>
      <c r="J499" s="6">
        <f t="shared" si="43"/>
        <v>0</v>
      </c>
      <c r="K499" s="7"/>
      <c r="L499" s="7"/>
      <c r="M499" s="6">
        <f t="shared" si="46"/>
        <v>0</v>
      </c>
      <c r="N499" s="6">
        <f t="shared" si="47"/>
        <v>0</v>
      </c>
    </row>
    <row r="500" spans="3:14" x14ac:dyDescent="0.25">
      <c r="C500" s="8"/>
      <c r="D500" s="8"/>
      <c r="E500" s="7"/>
      <c r="F500" s="19"/>
      <c r="G500" s="6">
        <f t="shared" si="44"/>
        <v>52</v>
      </c>
      <c r="H500" s="6">
        <f t="shared" si="45"/>
        <v>1900</v>
      </c>
      <c r="I500" s="6">
        <f t="shared" si="42"/>
        <v>0</v>
      </c>
      <c r="J500" s="6">
        <f t="shared" si="43"/>
        <v>0</v>
      </c>
      <c r="K500" s="7"/>
      <c r="L500" s="7"/>
      <c r="M500" s="6">
        <f t="shared" si="46"/>
        <v>0</v>
      </c>
      <c r="N500" s="6">
        <f t="shared" si="47"/>
        <v>0</v>
      </c>
    </row>
    <row r="501" spans="3:14" x14ac:dyDescent="0.25">
      <c r="C501" s="8"/>
      <c r="D501" s="8"/>
      <c r="E501" s="7"/>
      <c r="F501" s="19"/>
      <c r="G501" s="6">
        <f t="shared" si="44"/>
        <v>52</v>
      </c>
      <c r="H501" s="6">
        <f t="shared" si="45"/>
        <v>1900</v>
      </c>
      <c r="I501" s="6">
        <f t="shared" si="42"/>
        <v>0</v>
      </c>
      <c r="J501" s="6">
        <f t="shared" si="43"/>
        <v>0</v>
      </c>
      <c r="K501" s="7"/>
      <c r="L501" s="7"/>
      <c r="M501" s="6">
        <f t="shared" si="46"/>
        <v>0</v>
      </c>
      <c r="N501" s="6">
        <f t="shared" si="47"/>
        <v>0</v>
      </c>
    </row>
    <row r="502" spans="3:14" x14ac:dyDescent="0.25">
      <c r="C502" s="8"/>
      <c r="D502" s="8"/>
      <c r="E502" s="7"/>
      <c r="F502" s="19"/>
      <c r="G502" s="6">
        <f t="shared" si="44"/>
        <v>52</v>
      </c>
      <c r="H502" s="6">
        <f t="shared" si="45"/>
        <v>1900</v>
      </c>
      <c r="I502" s="6">
        <f t="shared" si="42"/>
        <v>0</v>
      </c>
      <c r="J502" s="6">
        <f t="shared" si="43"/>
        <v>0</v>
      </c>
      <c r="K502" s="7"/>
      <c r="L502" s="7"/>
      <c r="M502" s="6">
        <f t="shared" si="46"/>
        <v>0</v>
      </c>
      <c r="N502" s="6">
        <f t="shared" si="47"/>
        <v>0</v>
      </c>
    </row>
    <row r="503" spans="3:14" x14ac:dyDescent="0.25">
      <c r="C503" s="8"/>
      <c r="D503" s="8"/>
      <c r="E503" s="7"/>
      <c r="F503" s="19"/>
      <c r="G503" s="6">
        <f t="shared" si="44"/>
        <v>52</v>
      </c>
      <c r="H503" s="6">
        <f t="shared" si="45"/>
        <v>1900</v>
      </c>
      <c r="I503" s="6">
        <f t="shared" si="42"/>
        <v>0</v>
      </c>
      <c r="J503" s="6">
        <f t="shared" si="43"/>
        <v>0</v>
      </c>
      <c r="K503" s="7"/>
      <c r="L503" s="7"/>
      <c r="M503" s="6">
        <f t="shared" si="46"/>
        <v>0</v>
      </c>
      <c r="N503" s="6">
        <f t="shared" si="47"/>
        <v>0</v>
      </c>
    </row>
    <row r="504" spans="3:14" x14ac:dyDescent="0.25">
      <c r="C504" s="8"/>
      <c r="D504" s="8"/>
      <c r="E504" s="7"/>
      <c r="F504" s="19"/>
      <c r="G504" s="6">
        <f t="shared" si="44"/>
        <v>52</v>
      </c>
      <c r="H504" s="6">
        <f t="shared" si="45"/>
        <v>1900</v>
      </c>
      <c r="I504" s="6">
        <f t="shared" si="42"/>
        <v>0</v>
      </c>
      <c r="J504" s="6">
        <f t="shared" si="43"/>
        <v>0</v>
      </c>
      <c r="K504" s="7"/>
      <c r="L504" s="7"/>
      <c r="M504" s="6">
        <f t="shared" si="46"/>
        <v>0</v>
      </c>
      <c r="N504" s="6">
        <f t="shared" si="47"/>
        <v>0</v>
      </c>
    </row>
    <row r="505" spans="3:14" x14ac:dyDescent="0.25">
      <c r="C505" s="8"/>
      <c r="D505" s="8"/>
      <c r="E505" s="7"/>
      <c r="F505" s="19"/>
      <c r="G505" s="6">
        <f t="shared" si="44"/>
        <v>52</v>
      </c>
      <c r="H505" s="6">
        <f t="shared" si="45"/>
        <v>1900</v>
      </c>
      <c r="I505" s="6">
        <f t="shared" si="42"/>
        <v>0</v>
      </c>
      <c r="J505" s="6">
        <f t="shared" si="43"/>
        <v>0</v>
      </c>
      <c r="K505" s="7"/>
      <c r="L505" s="7"/>
      <c r="M505" s="6">
        <f t="shared" si="46"/>
        <v>0</v>
      </c>
      <c r="N505" s="6">
        <f t="shared" si="47"/>
        <v>0</v>
      </c>
    </row>
    <row r="506" spans="3:14" x14ac:dyDescent="0.25">
      <c r="C506" s="8"/>
      <c r="D506" s="8"/>
      <c r="E506" s="7"/>
      <c r="F506" s="19"/>
      <c r="G506" s="6">
        <f t="shared" si="44"/>
        <v>52</v>
      </c>
      <c r="H506" s="6">
        <f t="shared" si="45"/>
        <v>1900</v>
      </c>
      <c r="I506" s="6">
        <f t="shared" si="42"/>
        <v>0</v>
      </c>
      <c r="J506" s="6">
        <f t="shared" si="43"/>
        <v>0</v>
      </c>
      <c r="K506" s="7"/>
      <c r="L506" s="7"/>
      <c r="M506" s="6">
        <f t="shared" si="46"/>
        <v>0</v>
      </c>
      <c r="N506" s="6">
        <f t="shared" si="47"/>
        <v>0</v>
      </c>
    </row>
    <row r="507" spans="3:14" x14ac:dyDescent="0.25">
      <c r="C507" s="8"/>
      <c r="D507" s="8"/>
      <c r="E507" s="7"/>
      <c r="F507" s="19"/>
      <c r="G507" s="6">
        <f t="shared" si="44"/>
        <v>52</v>
      </c>
      <c r="H507" s="6">
        <f t="shared" si="45"/>
        <v>1900</v>
      </c>
      <c r="I507" s="6">
        <f t="shared" si="42"/>
        <v>0</v>
      </c>
      <c r="J507" s="6">
        <f t="shared" si="43"/>
        <v>0</v>
      </c>
      <c r="K507" s="7"/>
      <c r="L507" s="7"/>
      <c r="M507" s="6">
        <f t="shared" si="46"/>
        <v>0</v>
      </c>
      <c r="N507" s="6">
        <f t="shared" si="47"/>
        <v>0</v>
      </c>
    </row>
    <row r="508" spans="3:14" x14ac:dyDescent="0.25">
      <c r="C508" s="8"/>
      <c r="D508" s="8"/>
      <c r="E508" s="7"/>
      <c r="F508" s="19"/>
      <c r="G508" s="6">
        <f t="shared" si="44"/>
        <v>52</v>
      </c>
      <c r="H508" s="6">
        <f t="shared" si="45"/>
        <v>1900</v>
      </c>
      <c r="I508" s="6">
        <f t="shared" si="42"/>
        <v>0</v>
      </c>
      <c r="J508" s="6">
        <f t="shared" si="43"/>
        <v>0</v>
      </c>
      <c r="K508" s="7"/>
      <c r="L508" s="7"/>
      <c r="M508" s="6">
        <f t="shared" si="46"/>
        <v>0</v>
      </c>
      <c r="N508" s="6">
        <f t="shared" si="47"/>
        <v>0</v>
      </c>
    </row>
    <row r="509" spans="3:14" x14ac:dyDescent="0.25">
      <c r="C509" s="8"/>
      <c r="D509" s="8"/>
      <c r="E509" s="7"/>
      <c r="F509" s="19"/>
      <c r="G509" s="6">
        <f t="shared" si="44"/>
        <v>52</v>
      </c>
      <c r="H509" s="6">
        <f t="shared" si="45"/>
        <v>1900</v>
      </c>
      <c r="I509" s="6">
        <f t="shared" si="42"/>
        <v>0</v>
      </c>
      <c r="J509" s="6">
        <f t="shared" si="43"/>
        <v>0</v>
      </c>
      <c r="K509" s="7"/>
      <c r="L509" s="7"/>
      <c r="M509" s="6">
        <f t="shared" si="46"/>
        <v>0</v>
      </c>
      <c r="N509" s="6">
        <f t="shared" si="47"/>
        <v>0</v>
      </c>
    </row>
    <row r="510" spans="3:14" x14ac:dyDescent="0.25">
      <c r="C510" s="8"/>
      <c r="D510" s="8"/>
      <c r="E510" s="7"/>
      <c r="F510" s="19"/>
      <c r="G510" s="6">
        <f t="shared" si="44"/>
        <v>52</v>
      </c>
      <c r="H510" s="6">
        <f t="shared" si="45"/>
        <v>1900</v>
      </c>
      <c r="I510" s="6">
        <f t="shared" si="42"/>
        <v>0</v>
      </c>
      <c r="J510" s="6">
        <f t="shared" si="43"/>
        <v>0</v>
      </c>
      <c r="K510" s="7"/>
      <c r="L510" s="7"/>
      <c r="M510" s="6">
        <f t="shared" si="46"/>
        <v>0</v>
      </c>
      <c r="N510" s="6">
        <f t="shared" si="47"/>
        <v>0</v>
      </c>
    </row>
    <row r="511" spans="3:14" x14ac:dyDescent="0.25">
      <c r="C511" s="8"/>
      <c r="D511" s="8"/>
      <c r="E511" s="7"/>
      <c r="F511" s="19"/>
      <c r="G511" s="6">
        <f t="shared" si="44"/>
        <v>52</v>
      </c>
      <c r="H511" s="6">
        <f t="shared" si="45"/>
        <v>1900</v>
      </c>
      <c r="I511" s="6">
        <f t="shared" si="42"/>
        <v>0</v>
      </c>
      <c r="J511" s="6">
        <f t="shared" si="43"/>
        <v>0</v>
      </c>
      <c r="K511" s="7"/>
      <c r="L511" s="7"/>
      <c r="M511" s="6">
        <f t="shared" si="46"/>
        <v>0</v>
      </c>
      <c r="N511" s="6">
        <f t="shared" si="47"/>
        <v>0</v>
      </c>
    </row>
    <row r="512" spans="3:14" x14ac:dyDescent="0.25">
      <c r="C512" s="8"/>
      <c r="D512" s="8"/>
      <c r="E512" s="7"/>
      <c r="F512" s="19"/>
      <c r="G512" s="6">
        <f t="shared" si="44"/>
        <v>52</v>
      </c>
      <c r="H512" s="6">
        <f t="shared" si="45"/>
        <v>1900</v>
      </c>
      <c r="I512" s="6">
        <f t="shared" si="42"/>
        <v>0</v>
      </c>
      <c r="J512" s="6">
        <f t="shared" si="43"/>
        <v>0</v>
      </c>
      <c r="K512" s="7"/>
      <c r="L512" s="7"/>
      <c r="M512" s="6">
        <f t="shared" si="46"/>
        <v>0</v>
      </c>
      <c r="N512" s="6">
        <f t="shared" si="47"/>
        <v>0</v>
      </c>
    </row>
    <row r="513" spans="3:14" x14ac:dyDescent="0.25">
      <c r="C513" s="8"/>
      <c r="D513" s="8"/>
      <c r="E513" s="7"/>
      <c r="F513" s="19"/>
      <c r="G513" s="6">
        <f t="shared" si="44"/>
        <v>52</v>
      </c>
      <c r="H513" s="6">
        <f t="shared" si="45"/>
        <v>1900</v>
      </c>
      <c r="I513" s="6">
        <f t="shared" si="42"/>
        <v>0</v>
      </c>
      <c r="J513" s="6">
        <f t="shared" si="43"/>
        <v>0</v>
      </c>
      <c r="K513" s="7"/>
      <c r="L513" s="7"/>
      <c r="M513" s="6">
        <f t="shared" si="46"/>
        <v>0</v>
      </c>
      <c r="N513" s="6">
        <f t="shared" si="47"/>
        <v>0</v>
      </c>
    </row>
    <row r="514" spans="3:14" x14ac:dyDescent="0.25">
      <c r="C514" s="8"/>
      <c r="D514" s="8"/>
      <c r="E514" s="7"/>
      <c r="F514" s="19"/>
      <c r="G514" s="6">
        <f t="shared" si="44"/>
        <v>52</v>
      </c>
      <c r="H514" s="6">
        <f t="shared" si="45"/>
        <v>1900</v>
      </c>
      <c r="I514" s="6">
        <f t="shared" si="42"/>
        <v>0</v>
      </c>
      <c r="J514" s="6">
        <f t="shared" si="43"/>
        <v>0</v>
      </c>
      <c r="K514" s="7"/>
      <c r="L514" s="7"/>
      <c r="M514" s="6">
        <f t="shared" si="46"/>
        <v>0</v>
      </c>
      <c r="N514" s="6">
        <f t="shared" si="47"/>
        <v>0</v>
      </c>
    </row>
    <row r="515" spans="3:14" x14ac:dyDescent="0.25">
      <c r="C515" s="8"/>
      <c r="D515" s="8"/>
      <c r="E515" s="7"/>
      <c r="F515" s="19"/>
      <c r="G515" s="6">
        <f t="shared" si="44"/>
        <v>52</v>
      </c>
      <c r="H515" s="6">
        <f t="shared" si="45"/>
        <v>1900</v>
      </c>
      <c r="I515" s="6">
        <f t="shared" si="42"/>
        <v>0</v>
      </c>
      <c r="J515" s="6">
        <f t="shared" si="43"/>
        <v>0</v>
      </c>
      <c r="K515" s="7"/>
      <c r="L515" s="7"/>
      <c r="M515" s="6">
        <f t="shared" si="46"/>
        <v>0</v>
      </c>
      <c r="N515" s="6">
        <f t="shared" si="47"/>
        <v>0</v>
      </c>
    </row>
    <row r="516" spans="3:14" x14ac:dyDescent="0.25">
      <c r="C516" s="8"/>
      <c r="D516" s="8"/>
      <c r="E516" s="7"/>
      <c r="F516" s="19"/>
      <c r="G516" s="6">
        <f t="shared" si="44"/>
        <v>52</v>
      </c>
      <c r="H516" s="6">
        <f t="shared" si="45"/>
        <v>1900</v>
      </c>
      <c r="I516" s="6">
        <f t="shared" si="42"/>
        <v>0</v>
      </c>
      <c r="J516" s="6">
        <f t="shared" si="43"/>
        <v>0</v>
      </c>
      <c r="K516" s="7"/>
      <c r="L516" s="7"/>
      <c r="M516" s="6">
        <f t="shared" si="46"/>
        <v>0</v>
      </c>
      <c r="N516" s="6">
        <f t="shared" si="47"/>
        <v>0</v>
      </c>
    </row>
    <row r="517" spans="3:14" x14ac:dyDescent="0.25">
      <c r="C517" s="8"/>
      <c r="D517" s="8"/>
      <c r="E517" s="7"/>
      <c r="F517" s="19"/>
      <c r="G517" s="6">
        <f t="shared" si="44"/>
        <v>52</v>
      </c>
      <c r="H517" s="6">
        <f t="shared" si="45"/>
        <v>1900</v>
      </c>
      <c r="I517" s="6">
        <f t="shared" si="42"/>
        <v>0</v>
      </c>
      <c r="J517" s="6">
        <f t="shared" si="43"/>
        <v>0</v>
      </c>
      <c r="K517" s="7"/>
      <c r="L517" s="7"/>
      <c r="M517" s="6">
        <f t="shared" si="46"/>
        <v>0</v>
      </c>
      <c r="N517" s="6">
        <f t="shared" si="47"/>
        <v>0</v>
      </c>
    </row>
    <row r="518" spans="3:14" x14ac:dyDescent="0.25">
      <c r="C518" s="8"/>
      <c r="D518" s="8"/>
      <c r="E518" s="7"/>
      <c r="F518" s="19"/>
      <c r="G518" s="6">
        <f t="shared" si="44"/>
        <v>52</v>
      </c>
      <c r="H518" s="6">
        <f t="shared" si="45"/>
        <v>1900</v>
      </c>
      <c r="I518" s="6">
        <f t="shared" si="42"/>
        <v>0</v>
      </c>
      <c r="J518" s="6">
        <f t="shared" si="43"/>
        <v>0</v>
      </c>
      <c r="K518" s="7"/>
      <c r="L518" s="7"/>
      <c r="M518" s="6">
        <f t="shared" si="46"/>
        <v>0</v>
      </c>
      <c r="N518" s="6">
        <f t="shared" si="47"/>
        <v>0</v>
      </c>
    </row>
    <row r="519" spans="3:14" x14ac:dyDescent="0.25">
      <c r="C519" s="8"/>
      <c r="D519" s="8"/>
      <c r="E519" s="7"/>
      <c r="F519" s="19"/>
      <c r="G519" s="6">
        <f t="shared" si="44"/>
        <v>52</v>
      </c>
      <c r="H519" s="6">
        <f t="shared" si="45"/>
        <v>1900</v>
      </c>
      <c r="I519" s="6">
        <f t="shared" si="42"/>
        <v>0</v>
      </c>
      <c r="J519" s="6">
        <f t="shared" si="43"/>
        <v>0</v>
      </c>
      <c r="K519" s="7"/>
      <c r="L519" s="7"/>
      <c r="M519" s="6">
        <f t="shared" si="46"/>
        <v>0</v>
      </c>
      <c r="N519" s="6">
        <f t="shared" si="47"/>
        <v>0</v>
      </c>
    </row>
    <row r="520" spans="3:14" x14ac:dyDescent="0.25">
      <c r="C520" s="8"/>
      <c r="D520" s="8"/>
      <c r="E520" s="7"/>
      <c r="F520" s="19"/>
      <c r="G520" s="6">
        <f t="shared" si="44"/>
        <v>52</v>
      </c>
      <c r="H520" s="6">
        <f t="shared" si="45"/>
        <v>1900</v>
      </c>
      <c r="I520" s="6">
        <f t="shared" si="42"/>
        <v>0</v>
      </c>
      <c r="J520" s="6">
        <f t="shared" si="43"/>
        <v>0</v>
      </c>
      <c r="K520" s="7"/>
      <c r="L520" s="7"/>
      <c r="M520" s="6">
        <f t="shared" si="46"/>
        <v>0</v>
      </c>
      <c r="N520" s="6">
        <f t="shared" si="47"/>
        <v>0</v>
      </c>
    </row>
    <row r="521" spans="3:14" x14ac:dyDescent="0.25">
      <c r="C521" s="8"/>
      <c r="D521" s="8"/>
      <c r="E521" s="7"/>
      <c r="F521" s="19"/>
      <c r="G521" s="6">
        <f t="shared" si="44"/>
        <v>52</v>
      </c>
      <c r="H521" s="6">
        <f t="shared" si="45"/>
        <v>1900</v>
      </c>
      <c r="I521" s="6">
        <f t="shared" si="42"/>
        <v>0</v>
      </c>
      <c r="J521" s="6">
        <f t="shared" si="43"/>
        <v>0</v>
      </c>
      <c r="K521" s="7"/>
      <c r="L521" s="7"/>
      <c r="M521" s="6">
        <f t="shared" si="46"/>
        <v>0</v>
      </c>
      <c r="N521" s="6">
        <f t="shared" si="47"/>
        <v>0</v>
      </c>
    </row>
    <row r="522" spans="3:14" x14ac:dyDescent="0.25">
      <c r="C522" s="8"/>
      <c r="D522" s="8"/>
      <c r="E522" s="7"/>
      <c r="F522" s="19"/>
      <c r="G522" s="6">
        <f t="shared" si="44"/>
        <v>52</v>
      </c>
      <c r="H522" s="6">
        <f t="shared" si="45"/>
        <v>1900</v>
      </c>
      <c r="I522" s="6">
        <f t="shared" ref="I522:I585" si="48">_xlfn.XLOOKUP(E522, P:P, Q:Q, "")</f>
        <v>0</v>
      </c>
      <c r="J522" s="6">
        <f t="shared" ref="J522:J585" si="49">_xlfn.XLOOKUP(E522, P:P, R:R, "")</f>
        <v>0</v>
      </c>
      <c r="K522" s="7"/>
      <c r="L522" s="7"/>
      <c r="M522" s="6">
        <f t="shared" si="46"/>
        <v>0</v>
      </c>
      <c r="N522" s="6">
        <f t="shared" si="47"/>
        <v>0</v>
      </c>
    </row>
    <row r="523" spans="3:14" x14ac:dyDescent="0.25">
      <c r="C523" s="8"/>
      <c r="D523" s="8"/>
      <c r="E523" s="7"/>
      <c r="F523" s="19"/>
      <c r="G523" s="6">
        <f t="shared" ref="G523:G586" si="50">WEEKNUM(C523, 21)</f>
        <v>52</v>
      </c>
      <c r="H523" s="6">
        <f t="shared" ref="H523:H586" si="51">YEAR(C523)</f>
        <v>1900</v>
      </c>
      <c r="I523" s="6">
        <f t="shared" si="48"/>
        <v>0</v>
      </c>
      <c r="J523" s="6">
        <f t="shared" si="49"/>
        <v>0</v>
      </c>
      <c r="K523" s="7"/>
      <c r="L523" s="7"/>
      <c r="M523" s="6">
        <f t="shared" ref="M523:M586" si="52">IF( K523 &lt;&gt; "", K523, I523)</f>
        <v>0</v>
      </c>
      <c r="N523" s="6">
        <f t="shared" ref="N523:N586" si="53">IF( L523 &lt;&gt; "", L523, J523)</f>
        <v>0</v>
      </c>
    </row>
    <row r="524" spans="3:14" x14ac:dyDescent="0.25">
      <c r="C524" s="8"/>
      <c r="D524" s="8"/>
      <c r="E524" s="7"/>
      <c r="F524" s="19"/>
      <c r="G524" s="6">
        <f t="shared" si="50"/>
        <v>52</v>
      </c>
      <c r="H524" s="6">
        <f t="shared" si="51"/>
        <v>1900</v>
      </c>
      <c r="I524" s="6">
        <f t="shared" si="48"/>
        <v>0</v>
      </c>
      <c r="J524" s="6">
        <f t="shared" si="49"/>
        <v>0</v>
      </c>
      <c r="K524" s="7"/>
      <c r="L524" s="7"/>
      <c r="M524" s="6">
        <f t="shared" si="52"/>
        <v>0</v>
      </c>
      <c r="N524" s="6">
        <f t="shared" si="53"/>
        <v>0</v>
      </c>
    </row>
    <row r="525" spans="3:14" x14ac:dyDescent="0.25">
      <c r="C525" s="8"/>
      <c r="D525" s="8"/>
      <c r="E525" s="7"/>
      <c r="F525" s="19"/>
      <c r="G525" s="6">
        <f t="shared" si="50"/>
        <v>52</v>
      </c>
      <c r="H525" s="6">
        <f t="shared" si="51"/>
        <v>1900</v>
      </c>
      <c r="I525" s="6">
        <f t="shared" si="48"/>
        <v>0</v>
      </c>
      <c r="J525" s="6">
        <f t="shared" si="49"/>
        <v>0</v>
      </c>
      <c r="K525" s="7"/>
      <c r="L525" s="7"/>
      <c r="M525" s="6">
        <f t="shared" si="52"/>
        <v>0</v>
      </c>
      <c r="N525" s="6">
        <f t="shared" si="53"/>
        <v>0</v>
      </c>
    </row>
    <row r="526" spans="3:14" x14ac:dyDescent="0.25">
      <c r="C526" s="8"/>
      <c r="D526" s="8"/>
      <c r="E526" s="7"/>
      <c r="F526" s="19"/>
      <c r="G526" s="6">
        <f t="shared" si="50"/>
        <v>52</v>
      </c>
      <c r="H526" s="6">
        <f t="shared" si="51"/>
        <v>1900</v>
      </c>
      <c r="I526" s="6">
        <f t="shared" si="48"/>
        <v>0</v>
      </c>
      <c r="J526" s="6">
        <f t="shared" si="49"/>
        <v>0</v>
      </c>
      <c r="K526" s="7"/>
      <c r="L526" s="7"/>
      <c r="M526" s="6">
        <f t="shared" si="52"/>
        <v>0</v>
      </c>
      <c r="N526" s="6">
        <f t="shared" si="53"/>
        <v>0</v>
      </c>
    </row>
    <row r="527" spans="3:14" x14ac:dyDescent="0.25">
      <c r="C527" s="8"/>
      <c r="D527" s="8"/>
      <c r="E527" s="7"/>
      <c r="F527" s="19"/>
      <c r="G527" s="6">
        <f t="shared" si="50"/>
        <v>52</v>
      </c>
      <c r="H527" s="6">
        <f t="shared" si="51"/>
        <v>1900</v>
      </c>
      <c r="I527" s="6">
        <f t="shared" si="48"/>
        <v>0</v>
      </c>
      <c r="J527" s="6">
        <f t="shared" si="49"/>
        <v>0</v>
      </c>
      <c r="K527" s="7"/>
      <c r="L527" s="7"/>
      <c r="M527" s="6">
        <f t="shared" si="52"/>
        <v>0</v>
      </c>
      <c r="N527" s="6">
        <f t="shared" si="53"/>
        <v>0</v>
      </c>
    </row>
    <row r="528" spans="3:14" x14ac:dyDescent="0.25">
      <c r="C528" s="8"/>
      <c r="D528" s="8"/>
      <c r="E528" s="7"/>
      <c r="F528" s="19"/>
      <c r="G528" s="6">
        <f t="shared" si="50"/>
        <v>52</v>
      </c>
      <c r="H528" s="6">
        <f t="shared" si="51"/>
        <v>1900</v>
      </c>
      <c r="I528" s="6">
        <f t="shared" si="48"/>
        <v>0</v>
      </c>
      <c r="J528" s="6">
        <f t="shared" si="49"/>
        <v>0</v>
      </c>
      <c r="K528" s="7"/>
      <c r="L528" s="7"/>
      <c r="M528" s="6">
        <f t="shared" si="52"/>
        <v>0</v>
      </c>
      <c r="N528" s="6">
        <f t="shared" si="53"/>
        <v>0</v>
      </c>
    </row>
    <row r="529" spans="3:14" x14ac:dyDescent="0.25">
      <c r="C529" s="8"/>
      <c r="D529" s="8"/>
      <c r="E529" s="7"/>
      <c r="F529" s="19"/>
      <c r="G529" s="6">
        <f t="shared" si="50"/>
        <v>52</v>
      </c>
      <c r="H529" s="6">
        <f t="shared" si="51"/>
        <v>1900</v>
      </c>
      <c r="I529" s="6">
        <f t="shared" si="48"/>
        <v>0</v>
      </c>
      <c r="J529" s="6">
        <f t="shared" si="49"/>
        <v>0</v>
      </c>
      <c r="K529" s="7"/>
      <c r="L529" s="7"/>
      <c r="M529" s="6">
        <f t="shared" si="52"/>
        <v>0</v>
      </c>
      <c r="N529" s="6">
        <f t="shared" si="53"/>
        <v>0</v>
      </c>
    </row>
    <row r="530" spans="3:14" x14ac:dyDescent="0.25">
      <c r="C530" s="8"/>
      <c r="D530" s="8"/>
      <c r="E530" s="7"/>
      <c r="F530" s="19"/>
      <c r="G530" s="6">
        <f t="shared" si="50"/>
        <v>52</v>
      </c>
      <c r="H530" s="6">
        <f t="shared" si="51"/>
        <v>1900</v>
      </c>
      <c r="I530" s="6">
        <f t="shared" si="48"/>
        <v>0</v>
      </c>
      <c r="J530" s="6">
        <f t="shared" si="49"/>
        <v>0</v>
      </c>
      <c r="K530" s="7"/>
      <c r="L530" s="7"/>
      <c r="M530" s="6">
        <f t="shared" si="52"/>
        <v>0</v>
      </c>
      <c r="N530" s="6">
        <f t="shared" si="53"/>
        <v>0</v>
      </c>
    </row>
    <row r="531" spans="3:14" x14ac:dyDescent="0.25">
      <c r="C531" s="8"/>
      <c r="D531" s="8"/>
      <c r="E531" s="7"/>
      <c r="F531" s="19"/>
      <c r="G531" s="6">
        <f t="shared" si="50"/>
        <v>52</v>
      </c>
      <c r="H531" s="6">
        <f t="shared" si="51"/>
        <v>1900</v>
      </c>
      <c r="I531" s="6">
        <f t="shared" si="48"/>
        <v>0</v>
      </c>
      <c r="J531" s="6">
        <f t="shared" si="49"/>
        <v>0</v>
      </c>
      <c r="K531" s="7"/>
      <c r="L531" s="7"/>
      <c r="M531" s="6">
        <f t="shared" si="52"/>
        <v>0</v>
      </c>
      <c r="N531" s="6">
        <f t="shared" si="53"/>
        <v>0</v>
      </c>
    </row>
    <row r="532" spans="3:14" x14ac:dyDescent="0.25">
      <c r="C532" s="8"/>
      <c r="D532" s="8"/>
      <c r="E532" s="7"/>
      <c r="F532" s="19"/>
      <c r="G532" s="6">
        <f t="shared" si="50"/>
        <v>52</v>
      </c>
      <c r="H532" s="6">
        <f t="shared" si="51"/>
        <v>1900</v>
      </c>
      <c r="I532" s="6">
        <f t="shared" si="48"/>
        <v>0</v>
      </c>
      <c r="J532" s="6">
        <f t="shared" si="49"/>
        <v>0</v>
      </c>
      <c r="K532" s="7"/>
      <c r="L532" s="7"/>
      <c r="M532" s="6">
        <f t="shared" si="52"/>
        <v>0</v>
      </c>
      <c r="N532" s="6">
        <f t="shared" si="53"/>
        <v>0</v>
      </c>
    </row>
    <row r="533" spans="3:14" x14ac:dyDescent="0.25">
      <c r="C533" s="8"/>
      <c r="D533" s="8"/>
      <c r="E533" s="7"/>
      <c r="F533" s="19"/>
      <c r="G533" s="6">
        <f t="shared" si="50"/>
        <v>52</v>
      </c>
      <c r="H533" s="6">
        <f t="shared" si="51"/>
        <v>1900</v>
      </c>
      <c r="I533" s="6">
        <f t="shared" si="48"/>
        <v>0</v>
      </c>
      <c r="J533" s="6">
        <f t="shared" si="49"/>
        <v>0</v>
      </c>
      <c r="K533" s="7"/>
      <c r="L533" s="7"/>
      <c r="M533" s="6">
        <f t="shared" si="52"/>
        <v>0</v>
      </c>
      <c r="N533" s="6">
        <f t="shared" si="53"/>
        <v>0</v>
      </c>
    </row>
    <row r="534" spans="3:14" x14ac:dyDescent="0.25">
      <c r="C534" s="8"/>
      <c r="D534" s="8"/>
      <c r="E534" s="7"/>
      <c r="F534" s="19"/>
      <c r="G534" s="6">
        <f t="shared" si="50"/>
        <v>52</v>
      </c>
      <c r="H534" s="6">
        <f t="shared" si="51"/>
        <v>1900</v>
      </c>
      <c r="I534" s="6">
        <f t="shared" si="48"/>
        <v>0</v>
      </c>
      <c r="J534" s="6">
        <f t="shared" si="49"/>
        <v>0</v>
      </c>
      <c r="K534" s="7"/>
      <c r="L534" s="7"/>
      <c r="M534" s="6">
        <f t="shared" si="52"/>
        <v>0</v>
      </c>
      <c r="N534" s="6">
        <f t="shared" si="53"/>
        <v>0</v>
      </c>
    </row>
    <row r="535" spans="3:14" x14ac:dyDescent="0.25">
      <c r="C535" s="8"/>
      <c r="D535" s="8"/>
      <c r="E535" s="7"/>
      <c r="F535" s="19"/>
      <c r="G535" s="6">
        <f t="shared" si="50"/>
        <v>52</v>
      </c>
      <c r="H535" s="6">
        <f t="shared" si="51"/>
        <v>1900</v>
      </c>
      <c r="I535" s="6">
        <f t="shared" si="48"/>
        <v>0</v>
      </c>
      <c r="J535" s="6">
        <f t="shared" si="49"/>
        <v>0</v>
      </c>
      <c r="K535" s="7"/>
      <c r="L535" s="7"/>
      <c r="M535" s="6">
        <f t="shared" si="52"/>
        <v>0</v>
      </c>
      <c r="N535" s="6">
        <f t="shared" si="53"/>
        <v>0</v>
      </c>
    </row>
    <row r="536" spans="3:14" x14ac:dyDescent="0.25">
      <c r="C536" s="8"/>
      <c r="D536" s="8"/>
      <c r="E536" s="7"/>
      <c r="F536" s="19"/>
      <c r="G536" s="6">
        <f t="shared" si="50"/>
        <v>52</v>
      </c>
      <c r="H536" s="6">
        <f t="shared" si="51"/>
        <v>1900</v>
      </c>
      <c r="I536" s="6">
        <f t="shared" si="48"/>
        <v>0</v>
      </c>
      <c r="J536" s="6">
        <f t="shared" si="49"/>
        <v>0</v>
      </c>
      <c r="K536" s="7"/>
      <c r="L536" s="7"/>
      <c r="M536" s="6">
        <f t="shared" si="52"/>
        <v>0</v>
      </c>
      <c r="N536" s="6">
        <f t="shared" si="53"/>
        <v>0</v>
      </c>
    </row>
    <row r="537" spans="3:14" x14ac:dyDescent="0.25">
      <c r="C537" s="8"/>
      <c r="D537" s="8"/>
      <c r="E537" s="7"/>
      <c r="F537" s="19"/>
      <c r="G537" s="6">
        <f t="shared" si="50"/>
        <v>52</v>
      </c>
      <c r="H537" s="6">
        <f t="shared" si="51"/>
        <v>1900</v>
      </c>
      <c r="I537" s="6">
        <f t="shared" si="48"/>
        <v>0</v>
      </c>
      <c r="J537" s="6">
        <f t="shared" si="49"/>
        <v>0</v>
      </c>
      <c r="K537" s="7"/>
      <c r="L537" s="7"/>
      <c r="M537" s="6">
        <f t="shared" si="52"/>
        <v>0</v>
      </c>
      <c r="N537" s="6">
        <f t="shared" si="53"/>
        <v>0</v>
      </c>
    </row>
    <row r="538" spans="3:14" x14ac:dyDescent="0.25">
      <c r="C538" s="8"/>
      <c r="D538" s="8"/>
      <c r="E538" s="7"/>
      <c r="F538" s="19"/>
      <c r="G538" s="6">
        <f t="shared" si="50"/>
        <v>52</v>
      </c>
      <c r="H538" s="6">
        <f t="shared" si="51"/>
        <v>1900</v>
      </c>
      <c r="I538" s="6">
        <f t="shared" si="48"/>
        <v>0</v>
      </c>
      <c r="J538" s="6">
        <f t="shared" si="49"/>
        <v>0</v>
      </c>
      <c r="K538" s="7"/>
      <c r="L538" s="7"/>
      <c r="M538" s="6">
        <f t="shared" si="52"/>
        <v>0</v>
      </c>
      <c r="N538" s="6">
        <f t="shared" si="53"/>
        <v>0</v>
      </c>
    </row>
    <row r="539" spans="3:14" x14ac:dyDescent="0.25">
      <c r="C539" s="8"/>
      <c r="D539" s="8"/>
      <c r="E539" s="7"/>
      <c r="F539" s="19"/>
      <c r="G539" s="6">
        <f t="shared" si="50"/>
        <v>52</v>
      </c>
      <c r="H539" s="6">
        <f t="shared" si="51"/>
        <v>1900</v>
      </c>
      <c r="I539" s="6">
        <f t="shared" si="48"/>
        <v>0</v>
      </c>
      <c r="J539" s="6">
        <f t="shared" si="49"/>
        <v>0</v>
      </c>
      <c r="K539" s="7"/>
      <c r="L539" s="7"/>
      <c r="M539" s="6">
        <f t="shared" si="52"/>
        <v>0</v>
      </c>
      <c r="N539" s="6">
        <f t="shared" si="53"/>
        <v>0</v>
      </c>
    </row>
    <row r="540" spans="3:14" x14ac:dyDescent="0.25">
      <c r="C540" s="8"/>
      <c r="D540" s="8"/>
      <c r="E540" s="7"/>
      <c r="F540" s="19"/>
      <c r="G540" s="6">
        <f t="shared" si="50"/>
        <v>52</v>
      </c>
      <c r="H540" s="6">
        <f t="shared" si="51"/>
        <v>1900</v>
      </c>
      <c r="I540" s="6">
        <f t="shared" si="48"/>
        <v>0</v>
      </c>
      <c r="J540" s="6">
        <f t="shared" si="49"/>
        <v>0</v>
      </c>
      <c r="K540" s="7"/>
      <c r="L540" s="7"/>
      <c r="M540" s="6">
        <f t="shared" si="52"/>
        <v>0</v>
      </c>
      <c r="N540" s="6">
        <f t="shared" si="53"/>
        <v>0</v>
      </c>
    </row>
    <row r="541" spans="3:14" x14ac:dyDescent="0.25">
      <c r="C541" s="8"/>
      <c r="D541" s="8"/>
      <c r="E541" s="7"/>
      <c r="F541" s="19"/>
      <c r="G541" s="6">
        <f t="shared" si="50"/>
        <v>52</v>
      </c>
      <c r="H541" s="6">
        <f t="shared" si="51"/>
        <v>1900</v>
      </c>
      <c r="I541" s="6">
        <f t="shared" si="48"/>
        <v>0</v>
      </c>
      <c r="J541" s="6">
        <f t="shared" si="49"/>
        <v>0</v>
      </c>
      <c r="K541" s="7"/>
      <c r="L541" s="7"/>
      <c r="M541" s="6">
        <f t="shared" si="52"/>
        <v>0</v>
      </c>
      <c r="N541" s="6">
        <f t="shared" si="53"/>
        <v>0</v>
      </c>
    </row>
    <row r="542" spans="3:14" x14ac:dyDescent="0.25">
      <c r="C542" s="8"/>
      <c r="D542" s="8"/>
      <c r="E542" s="7"/>
      <c r="F542" s="19"/>
      <c r="G542" s="6">
        <f t="shared" si="50"/>
        <v>52</v>
      </c>
      <c r="H542" s="6">
        <f t="shared" si="51"/>
        <v>1900</v>
      </c>
      <c r="I542" s="6">
        <f t="shared" si="48"/>
        <v>0</v>
      </c>
      <c r="J542" s="6">
        <f t="shared" si="49"/>
        <v>0</v>
      </c>
      <c r="K542" s="7"/>
      <c r="L542" s="7"/>
      <c r="M542" s="6">
        <f t="shared" si="52"/>
        <v>0</v>
      </c>
      <c r="N542" s="6">
        <f t="shared" si="53"/>
        <v>0</v>
      </c>
    </row>
    <row r="543" spans="3:14" x14ac:dyDescent="0.25">
      <c r="C543" s="8"/>
      <c r="D543" s="8"/>
      <c r="E543" s="7"/>
      <c r="F543" s="19"/>
      <c r="G543" s="6">
        <f t="shared" si="50"/>
        <v>52</v>
      </c>
      <c r="H543" s="6">
        <f t="shared" si="51"/>
        <v>1900</v>
      </c>
      <c r="I543" s="6">
        <f t="shared" si="48"/>
        <v>0</v>
      </c>
      <c r="J543" s="6">
        <f t="shared" si="49"/>
        <v>0</v>
      </c>
      <c r="K543" s="7"/>
      <c r="L543" s="7"/>
      <c r="M543" s="6">
        <f t="shared" si="52"/>
        <v>0</v>
      </c>
      <c r="N543" s="6">
        <f t="shared" si="53"/>
        <v>0</v>
      </c>
    </row>
    <row r="544" spans="3:14" x14ac:dyDescent="0.25">
      <c r="C544" s="8"/>
      <c r="D544" s="8"/>
      <c r="E544" s="7"/>
      <c r="F544" s="19"/>
      <c r="G544" s="6">
        <f t="shared" si="50"/>
        <v>52</v>
      </c>
      <c r="H544" s="6">
        <f t="shared" si="51"/>
        <v>1900</v>
      </c>
      <c r="I544" s="6">
        <f t="shared" si="48"/>
        <v>0</v>
      </c>
      <c r="J544" s="6">
        <f t="shared" si="49"/>
        <v>0</v>
      </c>
      <c r="K544" s="7"/>
      <c r="L544" s="7"/>
      <c r="M544" s="6">
        <f t="shared" si="52"/>
        <v>0</v>
      </c>
      <c r="N544" s="6">
        <f t="shared" si="53"/>
        <v>0</v>
      </c>
    </row>
    <row r="545" spans="3:14" x14ac:dyDescent="0.25">
      <c r="C545" s="8"/>
      <c r="D545" s="8"/>
      <c r="E545" s="7"/>
      <c r="F545" s="19"/>
      <c r="G545" s="6">
        <f t="shared" si="50"/>
        <v>52</v>
      </c>
      <c r="H545" s="6">
        <f t="shared" si="51"/>
        <v>1900</v>
      </c>
      <c r="I545" s="6">
        <f t="shared" si="48"/>
        <v>0</v>
      </c>
      <c r="J545" s="6">
        <f t="shared" si="49"/>
        <v>0</v>
      </c>
      <c r="K545" s="7"/>
      <c r="L545" s="7"/>
      <c r="M545" s="6">
        <f t="shared" si="52"/>
        <v>0</v>
      </c>
      <c r="N545" s="6">
        <f t="shared" si="53"/>
        <v>0</v>
      </c>
    </row>
    <row r="546" spans="3:14" x14ac:dyDescent="0.25">
      <c r="C546" s="8"/>
      <c r="D546" s="8"/>
      <c r="E546" s="7"/>
      <c r="F546" s="19"/>
      <c r="G546" s="6">
        <f t="shared" si="50"/>
        <v>52</v>
      </c>
      <c r="H546" s="6">
        <f t="shared" si="51"/>
        <v>1900</v>
      </c>
      <c r="I546" s="6">
        <f t="shared" si="48"/>
        <v>0</v>
      </c>
      <c r="J546" s="6">
        <f t="shared" si="49"/>
        <v>0</v>
      </c>
      <c r="K546" s="7"/>
      <c r="L546" s="7"/>
      <c r="M546" s="6">
        <f t="shared" si="52"/>
        <v>0</v>
      </c>
      <c r="N546" s="6">
        <f t="shared" si="53"/>
        <v>0</v>
      </c>
    </row>
    <row r="547" spans="3:14" x14ac:dyDescent="0.25">
      <c r="C547" s="8"/>
      <c r="D547" s="8"/>
      <c r="E547" s="7"/>
      <c r="F547" s="19"/>
      <c r="G547" s="6">
        <f t="shared" si="50"/>
        <v>52</v>
      </c>
      <c r="H547" s="6">
        <f t="shared" si="51"/>
        <v>1900</v>
      </c>
      <c r="I547" s="6">
        <f t="shared" si="48"/>
        <v>0</v>
      </c>
      <c r="J547" s="6">
        <f t="shared" si="49"/>
        <v>0</v>
      </c>
      <c r="K547" s="7"/>
      <c r="L547" s="7"/>
      <c r="M547" s="6">
        <f t="shared" si="52"/>
        <v>0</v>
      </c>
      <c r="N547" s="6">
        <f t="shared" si="53"/>
        <v>0</v>
      </c>
    </row>
    <row r="548" spans="3:14" x14ac:dyDescent="0.25">
      <c r="C548" s="8"/>
      <c r="D548" s="8"/>
      <c r="E548" s="7"/>
      <c r="F548" s="19"/>
      <c r="G548" s="6">
        <f t="shared" si="50"/>
        <v>52</v>
      </c>
      <c r="H548" s="6">
        <f t="shared" si="51"/>
        <v>1900</v>
      </c>
      <c r="I548" s="6">
        <f t="shared" si="48"/>
        <v>0</v>
      </c>
      <c r="J548" s="6">
        <f t="shared" si="49"/>
        <v>0</v>
      </c>
      <c r="K548" s="7"/>
      <c r="L548" s="7"/>
      <c r="M548" s="6">
        <f t="shared" si="52"/>
        <v>0</v>
      </c>
      <c r="N548" s="6">
        <f t="shared" si="53"/>
        <v>0</v>
      </c>
    </row>
    <row r="549" spans="3:14" x14ac:dyDescent="0.25">
      <c r="C549" s="8"/>
      <c r="D549" s="8"/>
      <c r="E549" s="7"/>
      <c r="F549" s="19"/>
      <c r="G549" s="6">
        <f t="shared" si="50"/>
        <v>52</v>
      </c>
      <c r="H549" s="6">
        <f t="shared" si="51"/>
        <v>1900</v>
      </c>
      <c r="I549" s="6">
        <f t="shared" si="48"/>
        <v>0</v>
      </c>
      <c r="J549" s="6">
        <f t="shared" si="49"/>
        <v>0</v>
      </c>
      <c r="K549" s="7"/>
      <c r="L549" s="7"/>
      <c r="M549" s="6">
        <f t="shared" si="52"/>
        <v>0</v>
      </c>
      <c r="N549" s="6">
        <f t="shared" si="53"/>
        <v>0</v>
      </c>
    </row>
    <row r="550" spans="3:14" x14ac:dyDescent="0.25">
      <c r="C550" s="8"/>
      <c r="D550" s="8"/>
      <c r="E550" s="7"/>
      <c r="F550" s="19"/>
      <c r="G550" s="6">
        <f t="shared" si="50"/>
        <v>52</v>
      </c>
      <c r="H550" s="6">
        <f t="shared" si="51"/>
        <v>1900</v>
      </c>
      <c r="I550" s="6">
        <f t="shared" si="48"/>
        <v>0</v>
      </c>
      <c r="J550" s="6">
        <f t="shared" si="49"/>
        <v>0</v>
      </c>
      <c r="K550" s="7"/>
      <c r="L550" s="7"/>
      <c r="M550" s="6">
        <f t="shared" si="52"/>
        <v>0</v>
      </c>
      <c r="N550" s="6">
        <f t="shared" si="53"/>
        <v>0</v>
      </c>
    </row>
    <row r="551" spans="3:14" x14ac:dyDescent="0.25">
      <c r="C551" s="8"/>
      <c r="D551" s="8"/>
      <c r="E551" s="7"/>
      <c r="F551" s="19"/>
      <c r="G551" s="6">
        <f t="shared" si="50"/>
        <v>52</v>
      </c>
      <c r="H551" s="6">
        <f t="shared" si="51"/>
        <v>1900</v>
      </c>
      <c r="I551" s="6">
        <f t="shared" si="48"/>
        <v>0</v>
      </c>
      <c r="J551" s="6">
        <f t="shared" si="49"/>
        <v>0</v>
      </c>
      <c r="K551" s="7"/>
      <c r="L551" s="7"/>
      <c r="M551" s="6">
        <f t="shared" si="52"/>
        <v>0</v>
      </c>
      <c r="N551" s="6">
        <f t="shared" si="53"/>
        <v>0</v>
      </c>
    </row>
    <row r="552" spans="3:14" x14ac:dyDescent="0.25">
      <c r="C552" s="8"/>
      <c r="D552" s="8"/>
      <c r="E552" s="7"/>
      <c r="F552" s="19"/>
      <c r="G552" s="6">
        <f t="shared" si="50"/>
        <v>52</v>
      </c>
      <c r="H552" s="6">
        <f t="shared" si="51"/>
        <v>1900</v>
      </c>
      <c r="I552" s="6">
        <f t="shared" si="48"/>
        <v>0</v>
      </c>
      <c r="J552" s="6">
        <f t="shared" si="49"/>
        <v>0</v>
      </c>
      <c r="K552" s="7"/>
      <c r="L552" s="7"/>
      <c r="M552" s="6">
        <f t="shared" si="52"/>
        <v>0</v>
      </c>
      <c r="N552" s="6">
        <f t="shared" si="53"/>
        <v>0</v>
      </c>
    </row>
    <row r="553" spans="3:14" x14ac:dyDescent="0.25">
      <c r="C553" s="8"/>
      <c r="D553" s="8"/>
      <c r="E553" s="7"/>
      <c r="F553" s="19"/>
      <c r="G553" s="6">
        <f t="shared" si="50"/>
        <v>52</v>
      </c>
      <c r="H553" s="6">
        <f t="shared" si="51"/>
        <v>1900</v>
      </c>
      <c r="I553" s="6">
        <f t="shared" si="48"/>
        <v>0</v>
      </c>
      <c r="J553" s="6">
        <f t="shared" si="49"/>
        <v>0</v>
      </c>
      <c r="K553" s="7"/>
      <c r="L553" s="7"/>
      <c r="M553" s="6">
        <f t="shared" si="52"/>
        <v>0</v>
      </c>
      <c r="N553" s="6">
        <f t="shared" si="53"/>
        <v>0</v>
      </c>
    </row>
    <row r="554" spans="3:14" x14ac:dyDescent="0.25">
      <c r="C554" s="8"/>
      <c r="D554" s="8"/>
      <c r="E554" s="7"/>
      <c r="F554" s="19"/>
      <c r="G554" s="6">
        <f t="shared" si="50"/>
        <v>52</v>
      </c>
      <c r="H554" s="6">
        <f t="shared" si="51"/>
        <v>1900</v>
      </c>
      <c r="I554" s="6">
        <f t="shared" si="48"/>
        <v>0</v>
      </c>
      <c r="J554" s="6">
        <f t="shared" si="49"/>
        <v>0</v>
      </c>
      <c r="K554" s="7"/>
      <c r="L554" s="7"/>
      <c r="M554" s="6">
        <f t="shared" si="52"/>
        <v>0</v>
      </c>
      <c r="N554" s="6">
        <f t="shared" si="53"/>
        <v>0</v>
      </c>
    </row>
    <row r="555" spans="3:14" x14ac:dyDescent="0.25">
      <c r="C555" s="8"/>
      <c r="D555" s="8"/>
      <c r="E555" s="7"/>
      <c r="F555" s="19"/>
      <c r="G555" s="6">
        <f t="shared" si="50"/>
        <v>52</v>
      </c>
      <c r="H555" s="6">
        <f t="shared" si="51"/>
        <v>1900</v>
      </c>
      <c r="I555" s="6">
        <f t="shared" si="48"/>
        <v>0</v>
      </c>
      <c r="J555" s="6">
        <f t="shared" si="49"/>
        <v>0</v>
      </c>
      <c r="K555" s="7"/>
      <c r="L555" s="7"/>
      <c r="M555" s="6">
        <f t="shared" si="52"/>
        <v>0</v>
      </c>
      <c r="N555" s="6">
        <f t="shared" si="53"/>
        <v>0</v>
      </c>
    </row>
    <row r="556" spans="3:14" x14ac:dyDescent="0.25">
      <c r="C556" s="8"/>
      <c r="D556" s="8"/>
      <c r="E556" s="7"/>
      <c r="F556" s="19"/>
      <c r="G556" s="6">
        <f t="shared" si="50"/>
        <v>52</v>
      </c>
      <c r="H556" s="6">
        <f t="shared" si="51"/>
        <v>1900</v>
      </c>
      <c r="I556" s="6">
        <f t="shared" si="48"/>
        <v>0</v>
      </c>
      <c r="J556" s="6">
        <f t="shared" si="49"/>
        <v>0</v>
      </c>
      <c r="K556" s="7"/>
      <c r="L556" s="7"/>
      <c r="M556" s="6">
        <f t="shared" si="52"/>
        <v>0</v>
      </c>
      <c r="N556" s="6">
        <f t="shared" si="53"/>
        <v>0</v>
      </c>
    </row>
    <row r="557" spans="3:14" x14ac:dyDescent="0.25">
      <c r="C557" s="8"/>
      <c r="D557" s="8"/>
      <c r="E557" s="7"/>
      <c r="F557" s="19"/>
      <c r="G557" s="6">
        <f t="shared" si="50"/>
        <v>52</v>
      </c>
      <c r="H557" s="6">
        <f t="shared" si="51"/>
        <v>1900</v>
      </c>
      <c r="I557" s="6">
        <f t="shared" si="48"/>
        <v>0</v>
      </c>
      <c r="J557" s="6">
        <f t="shared" si="49"/>
        <v>0</v>
      </c>
      <c r="K557" s="7"/>
      <c r="L557" s="7"/>
      <c r="M557" s="6">
        <f t="shared" si="52"/>
        <v>0</v>
      </c>
      <c r="N557" s="6">
        <f t="shared" si="53"/>
        <v>0</v>
      </c>
    </row>
    <row r="558" spans="3:14" x14ac:dyDescent="0.25">
      <c r="C558" s="8"/>
      <c r="D558" s="8"/>
      <c r="E558" s="7"/>
      <c r="F558" s="19"/>
      <c r="G558" s="6">
        <f t="shared" si="50"/>
        <v>52</v>
      </c>
      <c r="H558" s="6">
        <f t="shared" si="51"/>
        <v>1900</v>
      </c>
      <c r="I558" s="6">
        <f t="shared" si="48"/>
        <v>0</v>
      </c>
      <c r="J558" s="6">
        <f t="shared" si="49"/>
        <v>0</v>
      </c>
      <c r="K558" s="7"/>
      <c r="L558" s="7"/>
      <c r="M558" s="6">
        <f t="shared" si="52"/>
        <v>0</v>
      </c>
      <c r="N558" s="6">
        <f t="shared" si="53"/>
        <v>0</v>
      </c>
    </row>
    <row r="559" spans="3:14" x14ac:dyDescent="0.25">
      <c r="C559" s="8"/>
      <c r="D559" s="8"/>
      <c r="E559" s="7"/>
      <c r="F559" s="19"/>
      <c r="G559" s="6">
        <f t="shared" si="50"/>
        <v>52</v>
      </c>
      <c r="H559" s="6">
        <f t="shared" si="51"/>
        <v>1900</v>
      </c>
      <c r="I559" s="6">
        <f t="shared" si="48"/>
        <v>0</v>
      </c>
      <c r="J559" s="6">
        <f t="shared" si="49"/>
        <v>0</v>
      </c>
      <c r="K559" s="7"/>
      <c r="L559" s="7"/>
      <c r="M559" s="6">
        <f t="shared" si="52"/>
        <v>0</v>
      </c>
      <c r="N559" s="6">
        <f t="shared" si="53"/>
        <v>0</v>
      </c>
    </row>
    <row r="560" spans="3:14" x14ac:dyDescent="0.25">
      <c r="C560" s="8"/>
      <c r="D560" s="8"/>
      <c r="E560" s="7"/>
      <c r="F560" s="19"/>
      <c r="G560" s="6">
        <f t="shared" si="50"/>
        <v>52</v>
      </c>
      <c r="H560" s="6">
        <f t="shared" si="51"/>
        <v>1900</v>
      </c>
      <c r="I560" s="6">
        <f t="shared" si="48"/>
        <v>0</v>
      </c>
      <c r="J560" s="6">
        <f t="shared" si="49"/>
        <v>0</v>
      </c>
      <c r="K560" s="7"/>
      <c r="L560" s="7"/>
      <c r="M560" s="6">
        <f t="shared" si="52"/>
        <v>0</v>
      </c>
      <c r="N560" s="6">
        <f t="shared" si="53"/>
        <v>0</v>
      </c>
    </row>
    <row r="561" spans="3:14" x14ac:dyDescent="0.25">
      <c r="C561" s="8"/>
      <c r="D561" s="8"/>
      <c r="E561" s="7"/>
      <c r="F561" s="19"/>
      <c r="G561" s="6">
        <f t="shared" si="50"/>
        <v>52</v>
      </c>
      <c r="H561" s="6">
        <f t="shared" si="51"/>
        <v>1900</v>
      </c>
      <c r="I561" s="6">
        <f t="shared" si="48"/>
        <v>0</v>
      </c>
      <c r="J561" s="6">
        <f t="shared" si="49"/>
        <v>0</v>
      </c>
      <c r="K561" s="7"/>
      <c r="L561" s="7"/>
      <c r="M561" s="6">
        <f t="shared" si="52"/>
        <v>0</v>
      </c>
      <c r="N561" s="6">
        <f t="shared" si="53"/>
        <v>0</v>
      </c>
    </row>
    <row r="562" spans="3:14" x14ac:dyDescent="0.25">
      <c r="C562" s="8"/>
      <c r="D562" s="8"/>
      <c r="E562" s="7"/>
      <c r="F562" s="19"/>
      <c r="G562" s="6">
        <f t="shared" si="50"/>
        <v>52</v>
      </c>
      <c r="H562" s="6">
        <f t="shared" si="51"/>
        <v>1900</v>
      </c>
      <c r="I562" s="6">
        <f t="shared" si="48"/>
        <v>0</v>
      </c>
      <c r="J562" s="6">
        <f t="shared" si="49"/>
        <v>0</v>
      </c>
      <c r="K562" s="7"/>
      <c r="L562" s="7"/>
      <c r="M562" s="6">
        <f t="shared" si="52"/>
        <v>0</v>
      </c>
      <c r="N562" s="6">
        <f t="shared" si="53"/>
        <v>0</v>
      </c>
    </row>
    <row r="563" spans="3:14" x14ac:dyDescent="0.25">
      <c r="C563" s="8"/>
      <c r="D563" s="8"/>
      <c r="E563" s="7"/>
      <c r="F563" s="19"/>
      <c r="G563" s="6">
        <f t="shared" si="50"/>
        <v>52</v>
      </c>
      <c r="H563" s="6">
        <f t="shared" si="51"/>
        <v>1900</v>
      </c>
      <c r="I563" s="6">
        <f t="shared" si="48"/>
        <v>0</v>
      </c>
      <c r="J563" s="6">
        <f t="shared" si="49"/>
        <v>0</v>
      </c>
      <c r="K563" s="7"/>
      <c r="L563" s="7"/>
      <c r="M563" s="6">
        <f t="shared" si="52"/>
        <v>0</v>
      </c>
      <c r="N563" s="6">
        <f t="shared" si="53"/>
        <v>0</v>
      </c>
    </row>
    <row r="564" spans="3:14" x14ac:dyDescent="0.25">
      <c r="C564" s="8"/>
      <c r="D564" s="8"/>
      <c r="E564" s="7"/>
      <c r="F564" s="19"/>
      <c r="G564" s="6">
        <f t="shared" si="50"/>
        <v>52</v>
      </c>
      <c r="H564" s="6">
        <f t="shared" si="51"/>
        <v>1900</v>
      </c>
      <c r="I564" s="6">
        <f t="shared" si="48"/>
        <v>0</v>
      </c>
      <c r="J564" s="6">
        <f t="shared" si="49"/>
        <v>0</v>
      </c>
      <c r="K564" s="7"/>
      <c r="L564" s="7"/>
      <c r="M564" s="6">
        <f t="shared" si="52"/>
        <v>0</v>
      </c>
      <c r="N564" s="6">
        <f t="shared" si="53"/>
        <v>0</v>
      </c>
    </row>
    <row r="565" spans="3:14" x14ac:dyDescent="0.25">
      <c r="C565" s="8"/>
      <c r="D565" s="8"/>
      <c r="E565" s="7"/>
      <c r="F565" s="19"/>
      <c r="G565" s="6">
        <f t="shared" si="50"/>
        <v>52</v>
      </c>
      <c r="H565" s="6">
        <f t="shared" si="51"/>
        <v>1900</v>
      </c>
      <c r="I565" s="6">
        <f t="shared" si="48"/>
        <v>0</v>
      </c>
      <c r="J565" s="6">
        <f t="shared" si="49"/>
        <v>0</v>
      </c>
      <c r="K565" s="7"/>
      <c r="L565" s="7"/>
      <c r="M565" s="6">
        <f t="shared" si="52"/>
        <v>0</v>
      </c>
      <c r="N565" s="6">
        <f t="shared" si="53"/>
        <v>0</v>
      </c>
    </row>
    <row r="566" spans="3:14" x14ac:dyDescent="0.25">
      <c r="C566" s="8"/>
      <c r="D566" s="8"/>
      <c r="E566" s="7"/>
      <c r="F566" s="19"/>
      <c r="G566" s="6">
        <f t="shared" si="50"/>
        <v>52</v>
      </c>
      <c r="H566" s="6">
        <f t="shared" si="51"/>
        <v>1900</v>
      </c>
      <c r="I566" s="6">
        <f t="shared" si="48"/>
        <v>0</v>
      </c>
      <c r="J566" s="6">
        <f t="shared" si="49"/>
        <v>0</v>
      </c>
      <c r="K566" s="7"/>
      <c r="L566" s="7"/>
      <c r="M566" s="6">
        <f t="shared" si="52"/>
        <v>0</v>
      </c>
      <c r="N566" s="6">
        <f t="shared" si="53"/>
        <v>0</v>
      </c>
    </row>
    <row r="567" spans="3:14" x14ac:dyDescent="0.25">
      <c r="C567" s="8"/>
      <c r="D567" s="8"/>
      <c r="E567" s="7"/>
      <c r="F567" s="19"/>
      <c r="G567" s="6">
        <f t="shared" si="50"/>
        <v>52</v>
      </c>
      <c r="H567" s="6">
        <f t="shared" si="51"/>
        <v>1900</v>
      </c>
      <c r="I567" s="6">
        <f t="shared" si="48"/>
        <v>0</v>
      </c>
      <c r="J567" s="6">
        <f t="shared" si="49"/>
        <v>0</v>
      </c>
      <c r="K567" s="7"/>
      <c r="L567" s="7"/>
      <c r="M567" s="6">
        <f t="shared" si="52"/>
        <v>0</v>
      </c>
      <c r="N567" s="6">
        <f t="shared" si="53"/>
        <v>0</v>
      </c>
    </row>
    <row r="568" spans="3:14" x14ac:dyDescent="0.25">
      <c r="C568" s="8"/>
      <c r="D568" s="8"/>
      <c r="E568" s="7"/>
      <c r="F568" s="19"/>
      <c r="G568" s="6">
        <f t="shared" si="50"/>
        <v>52</v>
      </c>
      <c r="H568" s="6">
        <f t="shared" si="51"/>
        <v>1900</v>
      </c>
      <c r="I568" s="6">
        <f t="shared" si="48"/>
        <v>0</v>
      </c>
      <c r="J568" s="6">
        <f t="shared" si="49"/>
        <v>0</v>
      </c>
      <c r="K568" s="7"/>
      <c r="L568" s="7"/>
      <c r="M568" s="6">
        <f t="shared" si="52"/>
        <v>0</v>
      </c>
      <c r="N568" s="6">
        <f t="shared" si="53"/>
        <v>0</v>
      </c>
    </row>
    <row r="569" spans="3:14" x14ac:dyDescent="0.25">
      <c r="C569" s="8"/>
      <c r="D569" s="8"/>
      <c r="E569" s="7"/>
      <c r="F569" s="19"/>
      <c r="G569" s="6">
        <f t="shared" si="50"/>
        <v>52</v>
      </c>
      <c r="H569" s="6">
        <f t="shared" si="51"/>
        <v>1900</v>
      </c>
      <c r="I569" s="6">
        <f t="shared" si="48"/>
        <v>0</v>
      </c>
      <c r="J569" s="6">
        <f t="shared" si="49"/>
        <v>0</v>
      </c>
      <c r="K569" s="7"/>
      <c r="L569" s="7"/>
      <c r="M569" s="6">
        <f t="shared" si="52"/>
        <v>0</v>
      </c>
      <c r="N569" s="6">
        <f t="shared" si="53"/>
        <v>0</v>
      </c>
    </row>
    <row r="570" spans="3:14" x14ac:dyDescent="0.25">
      <c r="C570" s="8"/>
      <c r="D570" s="8"/>
      <c r="E570" s="7"/>
      <c r="F570" s="19"/>
      <c r="G570" s="6">
        <f t="shared" si="50"/>
        <v>52</v>
      </c>
      <c r="H570" s="6">
        <f t="shared" si="51"/>
        <v>1900</v>
      </c>
      <c r="I570" s="6">
        <f t="shared" si="48"/>
        <v>0</v>
      </c>
      <c r="J570" s="6">
        <f t="shared" si="49"/>
        <v>0</v>
      </c>
      <c r="K570" s="7"/>
      <c r="L570" s="7"/>
      <c r="M570" s="6">
        <f t="shared" si="52"/>
        <v>0</v>
      </c>
      <c r="N570" s="6">
        <f t="shared" si="53"/>
        <v>0</v>
      </c>
    </row>
    <row r="571" spans="3:14" x14ac:dyDescent="0.25">
      <c r="C571" s="8"/>
      <c r="D571" s="8"/>
      <c r="E571" s="7"/>
      <c r="F571" s="19"/>
      <c r="G571" s="6">
        <f t="shared" si="50"/>
        <v>52</v>
      </c>
      <c r="H571" s="6">
        <f t="shared" si="51"/>
        <v>1900</v>
      </c>
      <c r="I571" s="6">
        <f t="shared" si="48"/>
        <v>0</v>
      </c>
      <c r="J571" s="6">
        <f t="shared" si="49"/>
        <v>0</v>
      </c>
      <c r="K571" s="7"/>
      <c r="L571" s="7"/>
      <c r="M571" s="6">
        <f t="shared" si="52"/>
        <v>0</v>
      </c>
      <c r="N571" s="6">
        <f t="shared" si="53"/>
        <v>0</v>
      </c>
    </row>
    <row r="572" spans="3:14" x14ac:dyDescent="0.25">
      <c r="C572" s="8"/>
      <c r="D572" s="8"/>
      <c r="E572" s="7"/>
      <c r="F572" s="19"/>
      <c r="G572" s="6">
        <f t="shared" si="50"/>
        <v>52</v>
      </c>
      <c r="H572" s="6">
        <f t="shared" si="51"/>
        <v>1900</v>
      </c>
      <c r="I572" s="6">
        <f t="shared" si="48"/>
        <v>0</v>
      </c>
      <c r="J572" s="6">
        <f t="shared" si="49"/>
        <v>0</v>
      </c>
      <c r="K572" s="7"/>
      <c r="L572" s="7"/>
      <c r="M572" s="6">
        <f t="shared" si="52"/>
        <v>0</v>
      </c>
      <c r="N572" s="6">
        <f t="shared" si="53"/>
        <v>0</v>
      </c>
    </row>
    <row r="573" spans="3:14" x14ac:dyDescent="0.25">
      <c r="C573" s="8"/>
      <c r="D573" s="8"/>
      <c r="E573" s="7"/>
      <c r="F573" s="19"/>
      <c r="G573" s="6">
        <f t="shared" si="50"/>
        <v>52</v>
      </c>
      <c r="H573" s="6">
        <f t="shared" si="51"/>
        <v>1900</v>
      </c>
      <c r="I573" s="6">
        <f t="shared" si="48"/>
        <v>0</v>
      </c>
      <c r="J573" s="6">
        <f t="shared" si="49"/>
        <v>0</v>
      </c>
      <c r="K573" s="7"/>
      <c r="L573" s="7"/>
      <c r="M573" s="6">
        <f t="shared" si="52"/>
        <v>0</v>
      </c>
      <c r="N573" s="6">
        <f t="shared" si="53"/>
        <v>0</v>
      </c>
    </row>
    <row r="574" spans="3:14" x14ac:dyDescent="0.25">
      <c r="C574" s="8"/>
      <c r="D574" s="8"/>
      <c r="E574" s="7"/>
      <c r="F574" s="19"/>
      <c r="G574" s="6">
        <f t="shared" si="50"/>
        <v>52</v>
      </c>
      <c r="H574" s="6">
        <f t="shared" si="51"/>
        <v>1900</v>
      </c>
      <c r="I574" s="6">
        <f t="shared" si="48"/>
        <v>0</v>
      </c>
      <c r="J574" s="6">
        <f t="shared" si="49"/>
        <v>0</v>
      </c>
      <c r="K574" s="7"/>
      <c r="L574" s="7"/>
      <c r="M574" s="6">
        <f t="shared" si="52"/>
        <v>0</v>
      </c>
      <c r="N574" s="6">
        <f t="shared" si="53"/>
        <v>0</v>
      </c>
    </row>
    <row r="575" spans="3:14" x14ac:dyDescent="0.25">
      <c r="C575" s="8"/>
      <c r="D575" s="8"/>
      <c r="E575" s="7"/>
      <c r="F575" s="19"/>
      <c r="G575" s="6">
        <f t="shared" si="50"/>
        <v>52</v>
      </c>
      <c r="H575" s="6">
        <f t="shared" si="51"/>
        <v>1900</v>
      </c>
      <c r="I575" s="6">
        <f t="shared" si="48"/>
        <v>0</v>
      </c>
      <c r="J575" s="6">
        <f t="shared" si="49"/>
        <v>0</v>
      </c>
      <c r="K575" s="7"/>
      <c r="L575" s="7"/>
      <c r="M575" s="6">
        <f t="shared" si="52"/>
        <v>0</v>
      </c>
      <c r="N575" s="6">
        <f t="shared" si="53"/>
        <v>0</v>
      </c>
    </row>
    <row r="576" spans="3:14" x14ac:dyDescent="0.25">
      <c r="C576" s="8"/>
      <c r="D576" s="8"/>
      <c r="E576" s="7"/>
      <c r="F576" s="19"/>
      <c r="G576" s="6">
        <f t="shared" si="50"/>
        <v>52</v>
      </c>
      <c r="H576" s="6">
        <f t="shared" si="51"/>
        <v>1900</v>
      </c>
      <c r="I576" s="6">
        <f t="shared" si="48"/>
        <v>0</v>
      </c>
      <c r="J576" s="6">
        <f t="shared" si="49"/>
        <v>0</v>
      </c>
      <c r="K576" s="7"/>
      <c r="L576" s="7"/>
      <c r="M576" s="6">
        <f t="shared" si="52"/>
        <v>0</v>
      </c>
      <c r="N576" s="6">
        <f t="shared" si="53"/>
        <v>0</v>
      </c>
    </row>
    <row r="577" spans="3:14" x14ac:dyDescent="0.25">
      <c r="C577" s="8"/>
      <c r="D577" s="8"/>
      <c r="E577" s="7"/>
      <c r="F577" s="19"/>
      <c r="G577" s="6">
        <f t="shared" si="50"/>
        <v>52</v>
      </c>
      <c r="H577" s="6">
        <f t="shared" si="51"/>
        <v>1900</v>
      </c>
      <c r="I577" s="6">
        <f t="shared" si="48"/>
        <v>0</v>
      </c>
      <c r="J577" s="6">
        <f t="shared" si="49"/>
        <v>0</v>
      </c>
      <c r="K577" s="7"/>
      <c r="L577" s="7"/>
      <c r="M577" s="6">
        <f t="shared" si="52"/>
        <v>0</v>
      </c>
      <c r="N577" s="6">
        <f t="shared" si="53"/>
        <v>0</v>
      </c>
    </row>
    <row r="578" spans="3:14" x14ac:dyDescent="0.25">
      <c r="C578" s="8"/>
      <c r="D578" s="8"/>
      <c r="E578" s="7"/>
      <c r="F578" s="19"/>
      <c r="G578" s="6">
        <f t="shared" si="50"/>
        <v>52</v>
      </c>
      <c r="H578" s="6">
        <f t="shared" si="51"/>
        <v>1900</v>
      </c>
      <c r="I578" s="6">
        <f t="shared" si="48"/>
        <v>0</v>
      </c>
      <c r="J578" s="6">
        <f t="shared" si="49"/>
        <v>0</v>
      </c>
      <c r="K578" s="7"/>
      <c r="L578" s="7"/>
      <c r="M578" s="6">
        <f t="shared" si="52"/>
        <v>0</v>
      </c>
      <c r="N578" s="6">
        <f t="shared" si="53"/>
        <v>0</v>
      </c>
    </row>
    <row r="579" spans="3:14" x14ac:dyDescent="0.25">
      <c r="C579" s="8"/>
      <c r="D579" s="8"/>
      <c r="E579" s="7"/>
      <c r="F579" s="19"/>
      <c r="G579" s="6">
        <f t="shared" si="50"/>
        <v>52</v>
      </c>
      <c r="H579" s="6">
        <f t="shared" si="51"/>
        <v>1900</v>
      </c>
      <c r="I579" s="6">
        <f t="shared" si="48"/>
        <v>0</v>
      </c>
      <c r="J579" s="6">
        <f t="shared" si="49"/>
        <v>0</v>
      </c>
      <c r="K579" s="7"/>
      <c r="L579" s="7"/>
      <c r="M579" s="6">
        <f t="shared" si="52"/>
        <v>0</v>
      </c>
      <c r="N579" s="6">
        <f t="shared" si="53"/>
        <v>0</v>
      </c>
    </row>
    <row r="580" spans="3:14" x14ac:dyDescent="0.25">
      <c r="C580" s="8"/>
      <c r="D580" s="8"/>
      <c r="E580" s="7"/>
      <c r="F580" s="19"/>
      <c r="G580" s="6">
        <f t="shared" si="50"/>
        <v>52</v>
      </c>
      <c r="H580" s="6">
        <f t="shared" si="51"/>
        <v>1900</v>
      </c>
      <c r="I580" s="6">
        <f t="shared" si="48"/>
        <v>0</v>
      </c>
      <c r="J580" s="6">
        <f t="shared" si="49"/>
        <v>0</v>
      </c>
      <c r="K580" s="7"/>
      <c r="L580" s="7"/>
      <c r="M580" s="6">
        <f t="shared" si="52"/>
        <v>0</v>
      </c>
      <c r="N580" s="6">
        <f t="shared" si="53"/>
        <v>0</v>
      </c>
    </row>
    <row r="581" spans="3:14" x14ac:dyDescent="0.25">
      <c r="C581" s="8"/>
      <c r="D581" s="8"/>
      <c r="E581" s="7"/>
      <c r="F581" s="19"/>
      <c r="G581" s="6">
        <f t="shared" si="50"/>
        <v>52</v>
      </c>
      <c r="H581" s="6">
        <f t="shared" si="51"/>
        <v>1900</v>
      </c>
      <c r="I581" s="6">
        <f t="shared" si="48"/>
        <v>0</v>
      </c>
      <c r="J581" s="6">
        <f t="shared" si="49"/>
        <v>0</v>
      </c>
      <c r="K581" s="7"/>
      <c r="L581" s="7"/>
      <c r="M581" s="6">
        <f t="shared" si="52"/>
        <v>0</v>
      </c>
      <c r="N581" s="6">
        <f t="shared" si="53"/>
        <v>0</v>
      </c>
    </row>
    <row r="582" spans="3:14" x14ac:dyDescent="0.25">
      <c r="C582" s="8"/>
      <c r="D582" s="8"/>
      <c r="E582" s="7"/>
      <c r="F582" s="19"/>
      <c r="G582" s="6">
        <f t="shared" si="50"/>
        <v>52</v>
      </c>
      <c r="H582" s="6">
        <f t="shared" si="51"/>
        <v>1900</v>
      </c>
      <c r="I582" s="6">
        <f t="shared" si="48"/>
        <v>0</v>
      </c>
      <c r="J582" s="6">
        <f t="shared" si="49"/>
        <v>0</v>
      </c>
      <c r="K582" s="7"/>
      <c r="L582" s="7"/>
      <c r="M582" s="6">
        <f t="shared" si="52"/>
        <v>0</v>
      </c>
      <c r="N582" s="6">
        <f t="shared" si="53"/>
        <v>0</v>
      </c>
    </row>
    <row r="583" spans="3:14" x14ac:dyDescent="0.25">
      <c r="C583" s="8"/>
      <c r="D583" s="8"/>
      <c r="E583" s="7"/>
      <c r="F583" s="19"/>
      <c r="G583" s="6">
        <f t="shared" si="50"/>
        <v>52</v>
      </c>
      <c r="H583" s="6">
        <f t="shared" si="51"/>
        <v>1900</v>
      </c>
      <c r="I583" s="6">
        <f t="shared" si="48"/>
        <v>0</v>
      </c>
      <c r="J583" s="6">
        <f t="shared" si="49"/>
        <v>0</v>
      </c>
      <c r="K583" s="7"/>
      <c r="L583" s="7"/>
      <c r="M583" s="6">
        <f t="shared" si="52"/>
        <v>0</v>
      </c>
      <c r="N583" s="6">
        <f t="shared" si="53"/>
        <v>0</v>
      </c>
    </row>
    <row r="584" spans="3:14" x14ac:dyDescent="0.25">
      <c r="C584" s="8"/>
      <c r="D584" s="8"/>
      <c r="E584" s="7"/>
      <c r="F584" s="19"/>
      <c r="G584" s="6">
        <f t="shared" si="50"/>
        <v>52</v>
      </c>
      <c r="H584" s="6">
        <f t="shared" si="51"/>
        <v>1900</v>
      </c>
      <c r="I584" s="6">
        <f t="shared" si="48"/>
        <v>0</v>
      </c>
      <c r="J584" s="6">
        <f t="shared" si="49"/>
        <v>0</v>
      </c>
      <c r="K584" s="7"/>
      <c r="L584" s="7"/>
      <c r="M584" s="6">
        <f t="shared" si="52"/>
        <v>0</v>
      </c>
      <c r="N584" s="6">
        <f t="shared" si="53"/>
        <v>0</v>
      </c>
    </row>
    <row r="585" spans="3:14" x14ac:dyDescent="0.25">
      <c r="C585" s="8"/>
      <c r="D585" s="8"/>
      <c r="E585" s="7"/>
      <c r="F585" s="19"/>
      <c r="G585" s="6">
        <f t="shared" si="50"/>
        <v>52</v>
      </c>
      <c r="H585" s="6">
        <f t="shared" si="51"/>
        <v>1900</v>
      </c>
      <c r="I585" s="6">
        <f t="shared" si="48"/>
        <v>0</v>
      </c>
      <c r="J585" s="6">
        <f t="shared" si="49"/>
        <v>0</v>
      </c>
      <c r="K585" s="7"/>
      <c r="L585" s="7"/>
      <c r="M585" s="6">
        <f t="shared" si="52"/>
        <v>0</v>
      </c>
      <c r="N585" s="6">
        <f t="shared" si="53"/>
        <v>0</v>
      </c>
    </row>
    <row r="586" spans="3:14" x14ac:dyDescent="0.25">
      <c r="C586" s="8"/>
      <c r="D586" s="8"/>
      <c r="E586" s="7"/>
      <c r="F586" s="19"/>
      <c r="G586" s="6">
        <f t="shared" si="50"/>
        <v>52</v>
      </c>
      <c r="H586" s="6">
        <f t="shared" si="51"/>
        <v>1900</v>
      </c>
      <c r="I586" s="6">
        <f t="shared" ref="I586:I649" si="54">_xlfn.XLOOKUP(E586, P:P, Q:Q, "")</f>
        <v>0</v>
      </c>
      <c r="J586" s="6">
        <f t="shared" ref="J586:J649" si="55">_xlfn.XLOOKUP(E586, P:P, R:R, "")</f>
        <v>0</v>
      </c>
      <c r="K586" s="7"/>
      <c r="L586" s="7"/>
      <c r="M586" s="6">
        <f t="shared" si="52"/>
        <v>0</v>
      </c>
      <c r="N586" s="6">
        <f t="shared" si="53"/>
        <v>0</v>
      </c>
    </row>
    <row r="587" spans="3:14" x14ac:dyDescent="0.25">
      <c r="C587" s="8"/>
      <c r="D587" s="8"/>
      <c r="E587" s="7"/>
      <c r="F587" s="19"/>
      <c r="G587" s="6">
        <f t="shared" ref="G587:G650" si="56">WEEKNUM(C587, 21)</f>
        <v>52</v>
      </c>
      <c r="H587" s="6">
        <f t="shared" ref="H587:H650" si="57">YEAR(C587)</f>
        <v>1900</v>
      </c>
      <c r="I587" s="6">
        <f t="shared" si="54"/>
        <v>0</v>
      </c>
      <c r="J587" s="6">
        <f t="shared" si="55"/>
        <v>0</v>
      </c>
      <c r="K587" s="7"/>
      <c r="L587" s="7"/>
      <c r="M587" s="6">
        <f t="shared" ref="M587:M650" si="58">IF( K587 &lt;&gt; "", K587, I587)</f>
        <v>0</v>
      </c>
      <c r="N587" s="6">
        <f t="shared" ref="N587:N650" si="59">IF( L587 &lt;&gt; "", L587, J587)</f>
        <v>0</v>
      </c>
    </row>
    <row r="588" spans="3:14" x14ac:dyDescent="0.25">
      <c r="C588" s="8"/>
      <c r="D588" s="8"/>
      <c r="E588" s="7"/>
      <c r="F588" s="19"/>
      <c r="G588" s="6">
        <f t="shared" si="56"/>
        <v>52</v>
      </c>
      <c r="H588" s="6">
        <f t="shared" si="57"/>
        <v>1900</v>
      </c>
      <c r="I588" s="6">
        <f t="shared" si="54"/>
        <v>0</v>
      </c>
      <c r="J588" s="6">
        <f t="shared" si="55"/>
        <v>0</v>
      </c>
      <c r="K588" s="7"/>
      <c r="L588" s="7"/>
      <c r="M588" s="6">
        <f t="shared" si="58"/>
        <v>0</v>
      </c>
      <c r="N588" s="6">
        <f t="shared" si="59"/>
        <v>0</v>
      </c>
    </row>
    <row r="589" spans="3:14" x14ac:dyDescent="0.25">
      <c r="C589" s="8"/>
      <c r="D589" s="8"/>
      <c r="E589" s="7"/>
      <c r="F589" s="19"/>
      <c r="G589" s="6">
        <f t="shared" si="56"/>
        <v>52</v>
      </c>
      <c r="H589" s="6">
        <f t="shared" si="57"/>
        <v>1900</v>
      </c>
      <c r="I589" s="6">
        <f t="shared" si="54"/>
        <v>0</v>
      </c>
      <c r="J589" s="6">
        <f t="shared" si="55"/>
        <v>0</v>
      </c>
      <c r="K589" s="7"/>
      <c r="L589" s="7"/>
      <c r="M589" s="6">
        <f t="shared" si="58"/>
        <v>0</v>
      </c>
      <c r="N589" s="6">
        <f t="shared" si="59"/>
        <v>0</v>
      </c>
    </row>
    <row r="590" spans="3:14" x14ac:dyDescent="0.25">
      <c r="C590" s="8"/>
      <c r="D590" s="8"/>
      <c r="E590" s="7"/>
      <c r="F590" s="19"/>
      <c r="G590" s="6">
        <f t="shared" si="56"/>
        <v>52</v>
      </c>
      <c r="H590" s="6">
        <f t="shared" si="57"/>
        <v>1900</v>
      </c>
      <c r="I590" s="6">
        <f t="shared" si="54"/>
        <v>0</v>
      </c>
      <c r="J590" s="6">
        <f t="shared" si="55"/>
        <v>0</v>
      </c>
      <c r="K590" s="7"/>
      <c r="L590" s="7"/>
      <c r="M590" s="6">
        <f t="shared" si="58"/>
        <v>0</v>
      </c>
      <c r="N590" s="6">
        <f t="shared" si="59"/>
        <v>0</v>
      </c>
    </row>
    <row r="591" spans="3:14" x14ac:dyDescent="0.25">
      <c r="C591" s="8"/>
      <c r="D591" s="8"/>
      <c r="E591" s="7"/>
      <c r="F591" s="19"/>
      <c r="G591" s="6">
        <f t="shared" si="56"/>
        <v>52</v>
      </c>
      <c r="H591" s="6">
        <f t="shared" si="57"/>
        <v>1900</v>
      </c>
      <c r="I591" s="6">
        <f t="shared" si="54"/>
        <v>0</v>
      </c>
      <c r="J591" s="6">
        <f t="shared" si="55"/>
        <v>0</v>
      </c>
      <c r="K591" s="7"/>
      <c r="L591" s="7"/>
      <c r="M591" s="6">
        <f t="shared" si="58"/>
        <v>0</v>
      </c>
      <c r="N591" s="6">
        <f t="shared" si="59"/>
        <v>0</v>
      </c>
    </row>
    <row r="592" spans="3:14" x14ac:dyDescent="0.25">
      <c r="C592" s="8"/>
      <c r="D592" s="8"/>
      <c r="E592" s="7"/>
      <c r="F592" s="19"/>
      <c r="G592" s="6">
        <f t="shared" si="56"/>
        <v>52</v>
      </c>
      <c r="H592" s="6">
        <f t="shared" si="57"/>
        <v>1900</v>
      </c>
      <c r="I592" s="6">
        <f t="shared" si="54"/>
        <v>0</v>
      </c>
      <c r="J592" s="6">
        <f t="shared" si="55"/>
        <v>0</v>
      </c>
      <c r="K592" s="7"/>
      <c r="L592" s="7"/>
      <c r="M592" s="6">
        <f t="shared" si="58"/>
        <v>0</v>
      </c>
      <c r="N592" s="6">
        <f t="shared" si="59"/>
        <v>0</v>
      </c>
    </row>
    <row r="593" spans="3:14" x14ac:dyDescent="0.25">
      <c r="C593" s="8"/>
      <c r="D593" s="8"/>
      <c r="E593" s="7"/>
      <c r="F593" s="19"/>
      <c r="G593" s="6">
        <f t="shared" si="56"/>
        <v>52</v>
      </c>
      <c r="H593" s="6">
        <f t="shared" si="57"/>
        <v>1900</v>
      </c>
      <c r="I593" s="6">
        <f t="shared" si="54"/>
        <v>0</v>
      </c>
      <c r="J593" s="6">
        <f t="shared" si="55"/>
        <v>0</v>
      </c>
      <c r="K593" s="7"/>
      <c r="L593" s="7"/>
      <c r="M593" s="6">
        <f t="shared" si="58"/>
        <v>0</v>
      </c>
      <c r="N593" s="6">
        <f t="shared" si="59"/>
        <v>0</v>
      </c>
    </row>
    <row r="594" spans="3:14" x14ac:dyDescent="0.25">
      <c r="C594" s="8"/>
      <c r="D594" s="8"/>
      <c r="E594" s="7"/>
      <c r="F594" s="19"/>
      <c r="G594" s="6">
        <f t="shared" si="56"/>
        <v>52</v>
      </c>
      <c r="H594" s="6">
        <f t="shared" si="57"/>
        <v>1900</v>
      </c>
      <c r="I594" s="6">
        <f t="shared" si="54"/>
        <v>0</v>
      </c>
      <c r="J594" s="6">
        <f t="shared" si="55"/>
        <v>0</v>
      </c>
      <c r="K594" s="7"/>
      <c r="L594" s="7"/>
      <c r="M594" s="6">
        <f t="shared" si="58"/>
        <v>0</v>
      </c>
      <c r="N594" s="6">
        <f t="shared" si="59"/>
        <v>0</v>
      </c>
    </row>
    <row r="595" spans="3:14" x14ac:dyDescent="0.25">
      <c r="C595" s="8"/>
      <c r="D595" s="8"/>
      <c r="E595" s="7"/>
      <c r="F595" s="19"/>
      <c r="G595" s="6">
        <f t="shared" si="56"/>
        <v>52</v>
      </c>
      <c r="H595" s="6">
        <f t="shared" si="57"/>
        <v>1900</v>
      </c>
      <c r="I595" s="6">
        <f t="shared" si="54"/>
        <v>0</v>
      </c>
      <c r="J595" s="6">
        <f t="shared" si="55"/>
        <v>0</v>
      </c>
      <c r="K595" s="7"/>
      <c r="L595" s="7"/>
      <c r="M595" s="6">
        <f t="shared" si="58"/>
        <v>0</v>
      </c>
      <c r="N595" s="6">
        <f t="shared" si="59"/>
        <v>0</v>
      </c>
    </row>
    <row r="596" spans="3:14" x14ac:dyDescent="0.25">
      <c r="C596" s="8"/>
      <c r="D596" s="8"/>
      <c r="E596" s="7"/>
      <c r="F596" s="19"/>
      <c r="G596" s="6">
        <f t="shared" si="56"/>
        <v>52</v>
      </c>
      <c r="H596" s="6">
        <f t="shared" si="57"/>
        <v>1900</v>
      </c>
      <c r="I596" s="6">
        <f t="shared" si="54"/>
        <v>0</v>
      </c>
      <c r="J596" s="6">
        <f t="shared" si="55"/>
        <v>0</v>
      </c>
      <c r="K596" s="7"/>
      <c r="L596" s="7"/>
      <c r="M596" s="6">
        <f t="shared" si="58"/>
        <v>0</v>
      </c>
      <c r="N596" s="6">
        <f t="shared" si="59"/>
        <v>0</v>
      </c>
    </row>
    <row r="597" spans="3:14" x14ac:dyDescent="0.25">
      <c r="C597" s="8"/>
      <c r="D597" s="8"/>
      <c r="E597" s="7"/>
      <c r="F597" s="19"/>
      <c r="G597" s="6">
        <f t="shared" si="56"/>
        <v>52</v>
      </c>
      <c r="H597" s="6">
        <f t="shared" si="57"/>
        <v>1900</v>
      </c>
      <c r="I597" s="6">
        <f t="shared" si="54"/>
        <v>0</v>
      </c>
      <c r="J597" s="6">
        <f t="shared" si="55"/>
        <v>0</v>
      </c>
      <c r="K597" s="7"/>
      <c r="L597" s="7"/>
      <c r="M597" s="6">
        <f t="shared" si="58"/>
        <v>0</v>
      </c>
      <c r="N597" s="6">
        <f t="shared" si="59"/>
        <v>0</v>
      </c>
    </row>
    <row r="598" spans="3:14" x14ac:dyDescent="0.25">
      <c r="C598" s="8"/>
      <c r="D598" s="8"/>
      <c r="E598" s="7"/>
      <c r="F598" s="19"/>
      <c r="G598" s="6">
        <f t="shared" si="56"/>
        <v>52</v>
      </c>
      <c r="H598" s="6">
        <f t="shared" si="57"/>
        <v>1900</v>
      </c>
      <c r="I598" s="6">
        <f t="shared" si="54"/>
        <v>0</v>
      </c>
      <c r="J598" s="6">
        <f t="shared" si="55"/>
        <v>0</v>
      </c>
      <c r="K598" s="7"/>
      <c r="L598" s="7"/>
      <c r="M598" s="6">
        <f t="shared" si="58"/>
        <v>0</v>
      </c>
      <c r="N598" s="6">
        <f t="shared" si="59"/>
        <v>0</v>
      </c>
    </row>
    <row r="599" spans="3:14" x14ac:dyDescent="0.25">
      <c r="C599" s="8"/>
      <c r="D599" s="8"/>
      <c r="E599" s="7"/>
      <c r="F599" s="19"/>
      <c r="G599" s="6">
        <f t="shared" si="56"/>
        <v>52</v>
      </c>
      <c r="H599" s="6">
        <f t="shared" si="57"/>
        <v>1900</v>
      </c>
      <c r="I599" s="6">
        <f t="shared" si="54"/>
        <v>0</v>
      </c>
      <c r="J599" s="6">
        <f t="shared" si="55"/>
        <v>0</v>
      </c>
      <c r="K599" s="7"/>
      <c r="L599" s="7"/>
      <c r="M599" s="6">
        <f t="shared" si="58"/>
        <v>0</v>
      </c>
      <c r="N599" s="6">
        <f t="shared" si="59"/>
        <v>0</v>
      </c>
    </row>
    <row r="600" spans="3:14" x14ac:dyDescent="0.25">
      <c r="C600" s="8"/>
      <c r="D600" s="8"/>
      <c r="E600" s="7"/>
      <c r="F600" s="19"/>
      <c r="G600" s="6">
        <f t="shared" si="56"/>
        <v>52</v>
      </c>
      <c r="H600" s="6">
        <f t="shared" si="57"/>
        <v>1900</v>
      </c>
      <c r="I600" s="6">
        <f t="shared" si="54"/>
        <v>0</v>
      </c>
      <c r="J600" s="6">
        <f t="shared" si="55"/>
        <v>0</v>
      </c>
      <c r="K600" s="7"/>
      <c r="L600" s="7"/>
      <c r="M600" s="6">
        <f t="shared" si="58"/>
        <v>0</v>
      </c>
      <c r="N600" s="6">
        <f t="shared" si="59"/>
        <v>0</v>
      </c>
    </row>
    <row r="601" spans="3:14" x14ac:dyDescent="0.25">
      <c r="C601" s="8"/>
      <c r="D601" s="8"/>
      <c r="E601" s="7"/>
      <c r="F601" s="19"/>
      <c r="G601" s="6">
        <f t="shared" si="56"/>
        <v>52</v>
      </c>
      <c r="H601" s="6">
        <f t="shared" si="57"/>
        <v>1900</v>
      </c>
      <c r="I601" s="6">
        <f t="shared" si="54"/>
        <v>0</v>
      </c>
      <c r="J601" s="6">
        <f t="shared" si="55"/>
        <v>0</v>
      </c>
      <c r="K601" s="7"/>
      <c r="L601" s="7"/>
      <c r="M601" s="6">
        <f t="shared" si="58"/>
        <v>0</v>
      </c>
      <c r="N601" s="6">
        <f t="shared" si="59"/>
        <v>0</v>
      </c>
    </row>
    <row r="602" spans="3:14" x14ac:dyDescent="0.25">
      <c r="C602" s="8"/>
      <c r="D602" s="8"/>
      <c r="E602" s="7"/>
      <c r="F602" s="19"/>
      <c r="G602" s="6">
        <f t="shared" si="56"/>
        <v>52</v>
      </c>
      <c r="H602" s="6">
        <f t="shared" si="57"/>
        <v>1900</v>
      </c>
      <c r="I602" s="6">
        <f t="shared" si="54"/>
        <v>0</v>
      </c>
      <c r="J602" s="6">
        <f t="shared" si="55"/>
        <v>0</v>
      </c>
      <c r="K602" s="7"/>
      <c r="L602" s="7"/>
      <c r="M602" s="6">
        <f t="shared" si="58"/>
        <v>0</v>
      </c>
      <c r="N602" s="6">
        <f t="shared" si="59"/>
        <v>0</v>
      </c>
    </row>
    <row r="603" spans="3:14" x14ac:dyDescent="0.25">
      <c r="C603" s="8"/>
      <c r="D603" s="8"/>
      <c r="E603" s="7"/>
      <c r="F603" s="19"/>
      <c r="G603" s="6">
        <f t="shared" si="56"/>
        <v>52</v>
      </c>
      <c r="H603" s="6">
        <f t="shared" si="57"/>
        <v>1900</v>
      </c>
      <c r="I603" s="6">
        <f t="shared" si="54"/>
        <v>0</v>
      </c>
      <c r="J603" s="6">
        <f t="shared" si="55"/>
        <v>0</v>
      </c>
      <c r="K603" s="7"/>
      <c r="L603" s="7"/>
      <c r="M603" s="6">
        <f t="shared" si="58"/>
        <v>0</v>
      </c>
      <c r="N603" s="6">
        <f t="shared" si="59"/>
        <v>0</v>
      </c>
    </row>
    <row r="604" spans="3:14" x14ac:dyDescent="0.25">
      <c r="C604" s="8"/>
      <c r="D604" s="8"/>
      <c r="E604" s="7"/>
      <c r="F604" s="19"/>
      <c r="G604" s="6">
        <f t="shared" si="56"/>
        <v>52</v>
      </c>
      <c r="H604" s="6">
        <f t="shared" si="57"/>
        <v>1900</v>
      </c>
      <c r="I604" s="6">
        <f t="shared" si="54"/>
        <v>0</v>
      </c>
      <c r="J604" s="6">
        <f t="shared" si="55"/>
        <v>0</v>
      </c>
      <c r="K604" s="7"/>
      <c r="L604" s="7"/>
      <c r="M604" s="6">
        <f t="shared" si="58"/>
        <v>0</v>
      </c>
      <c r="N604" s="6">
        <f t="shared" si="59"/>
        <v>0</v>
      </c>
    </row>
    <row r="605" spans="3:14" x14ac:dyDescent="0.25">
      <c r="C605" s="8"/>
      <c r="D605" s="8"/>
      <c r="E605" s="7"/>
      <c r="F605" s="19"/>
      <c r="G605" s="6">
        <f t="shared" si="56"/>
        <v>52</v>
      </c>
      <c r="H605" s="6">
        <f t="shared" si="57"/>
        <v>1900</v>
      </c>
      <c r="I605" s="6">
        <f t="shared" si="54"/>
        <v>0</v>
      </c>
      <c r="J605" s="6">
        <f t="shared" si="55"/>
        <v>0</v>
      </c>
      <c r="K605" s="7"/>
      <c r="L605" s="7"/>
      <c r="M605" s="6">
        <f t="shared" si="58"/>
        <v>0</v>
      </c>
      <c r="N605" s="6">
        <f t="shared" si="59"/>
        <v>0</v>
      </c>
    </row>
    <row r="606" spans="3:14" x14ac:dyDescent="0.25">
      <c r="C606" s="8"/>
      <c r="D606" s="8"/>
      <c r="E606" s="7"/>
      <c r="F606" s="19"/>
      <c r="G606" s="6">
        <f t="shared" si="56"/>
        <v>52</v>
      </c>
      <c r="H606" s="6">
        <f t="shared" si="57"/>
        <v>1900</v>
      </c>
      <c r="I606" s="6">
        <f t="shared" si="54"/>
        <v>0</v>
      </c>
      <c r="J606" s="6">
        <f t="shared" si="55"/>
        <v>0</v>
      </c>
      <c r="K606" s="7"/>
      <c r="L606" s="7"/>
      <c r="M606" s="6">
        <f t="shared" si="58"/>
        <v>0</v>
      </c>
      <c r="N606" s="6">
        <f t="shared" si="59"/>
        <v>0</v>
      </c>
    </row>
    <row r="607" spans="3:14" x14ac:dyDescent="0.25">
      <c r="C607" s="8"/>
      <c r="D607" s="8"/>
      <c r="E607" s="7"/>
      <c r="F607" s="19"/>
      <c r="G607" s="6">
        <f t="shared" si="56"/>
        <v>52</v>
      </c>
      <c r="H607" s="6">
        <f t="shared" si="57"/>
        <v>1900</v>
      </c>
      <c r="I607" s="6">
        <f t="shared" si="54"/>
        <v>0</v>
      </c>
      <c r="J607" s="6">
        <f t="shared" si="55"/>
        <v>0</v>
      </c>
      <c r="K607" s="7"/>
      <c r="L607" s="7"/>
      <c r="M607" s="6">
        <f t="shared" si="58"/>
        <v>0</v>
      </c>
      <c r="N607" s="6">
        <f t="shared" si="59"/>
        <v>0</v>
      </c>
    </row>
    <row r="608" spans="3:14" x14ac:dyDescent="0.25">
      <c r="C608" s="8"/>
      <c r="D608" s="8"/>
      <c r="E608" s="7"/>
      <c r="F608" s="19"/>
      <c r="G608" s="6">
        <f t="shared" si="56"/>
        <v>52</v>
      </c>
      <c r="H608" s="6">
        <f t="shared" si="57"/>
        <v>1900</v>
      </c>
      <c r="I608" s="6">
        <f t="shared" si="54"/>
        <v>0</v>
      </c>
      <c r="J608" s="6">
        <f t="shared" si="55"/>
        <v>0</v>
      </c>
      <c r="K608" s="7"/>
      <c r="L608" s="7"/>
      <c r="M608" s="6">
        <f t="shared" si="58"/>
        <v>0</v>
      </c>
      <c r="N608" s="6">
        <f t="shared" si="59"/>
        <v>0</v>
      </c>
    </row>
    <row r="609" spans="3:14" x14ac:dyDescent="0.25">
      <c r="C609" s="8"/>
      <c r="D609" s="8"/>
      <c r="E609" s="7"/>
      <c r="F609" s="19"/>
      <c r="G609" s="6">
        <f t="shared" si="56"/>
        <v>52</v>
      </c>
      <c r="H609" s="6">
        <f t="shared" si="57"/>
        <v>1900</v>
      </c>
      <c r="I609" s="6">
        <f t="shared" si="54"/>
        <v>0</v>
      </c>
      <c r="J609" s="6">
        <f t="shared" si="55"/>
        <v>0</v>
      </c>
      <c r="K609" s="7"/>
      <c r="L609" s="7"/>
      <c r="M609" s="6">
        <f t="shared" si="58"/>
        <v>0</v>
      </c>
      <c r="N609" s="6">
        <f t="shared" si="59"/>
        <v>0</v>
      </c>
    </row>
    <row r="610" spans="3:14" x14ac:dyDescent="0.25">
      <c r="C610" s="8"/>
      <c r="D610" s="8"/>
      <c r="E610" s="7"/>
      <c r="F610" s="19"/>
      <c r="G610" s="6">
        <f t="shared" si="56"/>
        <v>52</v>
      </c>
      <c r="H610" s="6">
        <f t="shared" si="57"/>
        <v>1900</v>
      </c>
      <c r="I610" s="6">
        <f t="shared" si="54"/>
        <v>0</v>
      </c>
      <c r="J610" s="6">
        <f t="shared" si="55"/>
        <v>0</v>
      </c>
      <c r="K610" s="7"/>
      <c r="L610" s="7"/>
      <c r="M610" s="6">
        <f t="shared" si="58"/>
        <v>0</v>
      </c>
      <c r="N610" s="6">
        <f t="shared" si="59"/>
        <v>0</v>
      </c>
    </row>
    <row r="611" spans="3:14" x14ac:dyDescent="0.25">
      <c r="C611" s="8"/>
      <c r="D611" s="8"/>
      <c r="E611" s="7"/>
      <c r="F611" s="19"/>
      <c r="G611" s="6">
        <f t="shared" si="56"/>
        <v>52</v>
      </c>
      <c r="H611" s="6">
        <f t="shared" si="57"/>
        <v>1900</v>
      </c>
      <c r="I611" s="6">
        <f t="shared" si="54"/>
        <v>0</v>
      </c>
      <c r="J611" s="6">
        <f t="shared" si="55"/>
        <v>0</v>
      </c>
      <c r="K611" s="7"/>
      <c r="L611" s="7"/>
      <c r="M611" s="6">
        <f t="shared" si="58"/>
        <v>0</v>
      </c>
      <c r="N611" s="6">
        <f t="shared" si="59"/>
        <v>0</v>
      </c>
    </row>
    <row r="612" spans="3:14" x14ac:dyDescent="0.25">
      <c r="C612" s="8"/>
      <c r="D612" s="8"/>
      <c r="E612" s="7"/>
      <c r="F612" s="19"/>
      <c r="G612" s="6">
        <f t="shared" si="56"/>
        <v>52</v>
      </c>
      <c r="H612" s="6">
        <f t="shared" si="57"/>
        <v>1900</v>
      </c>
      <c r="I612" s="6">
        <f t="shared" si="54"/>
        <v>0</v>
      </c>
      <c r="J612" s="6">
        <f t="shared" si="55"/>
        <v>0</v>
      </c>
      <c r="K612" s="7"/>
      <c r="L612" s="7"/>
      <c r="M612" s="6">
        <f t="shared" si="58"/>
        <v>0</v>
      </c>
      <c r="N612" s="6">
        <f t="shared" si="59"/>
        <v>0</v>
      </c>
    </row>
    <row r="613" spans="3:14" x14ac:dyDescent="0.25">
      <c r="C613" s="8"/>
      <c r="D613" s="8"/>
      <c r="E613" s="7"/>
      <c r="F613" s="19"/>
      <c r="G613" s="6">
        <f t="shared" si="56"/>
        <v>52</v>
      </c>
      <c r="H613" s="6">
        <f t="shared" si="57"/>
        <v>1900</v>
      </c>
      <c r="I613" s="6">
        <f t="shared" si="54"/>
        <v>0</v>
      </c>
      <c r="J613" s="6">
        <f t="shared" si="55"/>
        <v>0</v>
      </c>
      <c r="K613" s="7"/>
      <c r="L613" s="7"/>
      <c r="M613" s="6">
        <f t="shared" si="58"/>
        <v>0</v>
      </c>
      <c r="N613" s="6">
        <f t="shared" si="59"/>
        <v>0</v>
      </c>
    </row>
    <row r="614" spans="3:14" x14ac:dyDescent="0.25">
      <c r="C614" s="8"/>
      <c r="D614" s="8"/>
      <c r="E614" s="7"/>
      <c r="F614" s="19"/>
      <c r="G614" s="6">
        <f t="shared" si="56"/>
        <v>52</v>
      </c>
      <c r="H614" s="6">
        <f t="shared" si="57"/>
        <v>1900</v>
      </c>
      <c r="I614" s="6">
        <f t="shared" si="54"/>
        <v>0</v>
      </c>
      <c r="J614" s="6">
        <f t="shared" si="55"/>
        <v>0</v>
      </c>
      <c r="K614" s="7"/>
      <c r="L614" s="7"/>
      <c r="M614" s="6">
        <f t="shared" si="58"/>
        <v>0</v>
      </c>
      <c r="N614" s="6">
        <f t="shared" si="59"/>
        <v>0</v>
      </c>
    </row>
    <row r="615" spans="3:14" x14ac:dyDescent="0.25">
      <c r="C615" s="8"/>
      <c r="D615" s="8"/>
      <c r="E615" s="7"/>
      <c r="F615" s="19"/>
      <c r="G615" s="6">
        <f t="shared" si="56"/>
        <v>52</v>
      </c>
      <c r="H615" s="6">
        <f t="shared" si="57"/>
        <v>1900</v>
      </c>
      <c r="I615" s="6">
        <f t="shared" si="54"/>
        <v>0</v>
      </c>
      <c r="J615" s="6">
        <f t="shared" si="55"/>
        <v>0</v>
      </c>
      <c r="K615" s="7"/>
      <c r="L615" s="7"/>
      <c r="M615" s="6">
        <f t="shared" si="58"/>
        <v>0</v>
      </c>
      <c r="N615" s="6">
        <f t="shared" si="59"/>
        <v>0</v>
      </c>
    </row>
    <row r="616" spans="3:14" x14ac:dyDescent="0.25">
      <c r="C616" s="8"/>
      <c r="D616" s="8"/>
      <c r="E616" s="7"/>
      <c r="F616" s="19"/>
      <c r="G616" s="6">
        <f t="shared" si="56"/>
        <v>52</v>
      </c>
      <c r="H616" s="6">
        <f t="shared" si="57"/>
        <v>1900</v>
      </c>
      <c r="I616" s="6">
        <f t="shared" si="54"/>
        <v>0</v>
      </c>
      <c r="J616" s="6">
        <f t="shared" si="55"/>
        <v>0</v>
      </c>
      <c r="K616" s="7"/>
      <c r="L616" s="7"/>
      <c r="M616" s="6">
        <f t="shared" si="58"/>
        <v>0</v>
      </c>
      <c r="N616" s="6">
        <f t="shared" si="59"/>
        <v>0</v>
      </c>
    </row>
    <row r="617" spans="3:14" x14ac:dyDescent="0.25">
      <c r="C617" s="8"/>
      <c r="D617" s="8"/>
      <c r="E617" s="7"/>
      <c r="F617" s="19"/>
      <c r="G617" s="6">
        <f t="shared" si="56"/>
        <v>52</v>
      </c>
      <c r="H617" s="6">
        <f t="shared" si="57"/>
        <v>1900</v>
      </c>
      <c r="I617" s="6">
        <f t="shared" si="54"/>
        <v>0</v>
      </c>
      <c r="J617" s="6">
        <f t="shared" si="55"/>
        <v>0</v>
      </c>
      <c r="K617" s="7"/>
      <c r="L617" s="7"/>
      <c r="M617" s="6">
        <f t="shared" si="58"/>
        <v>0</v>
      </c>
      <c r="N617" s="6">
        <f t="shared" si="59"/>
        <v>0</v>
      </c>
    </row>
    <row r="618" spans="3:14" x14ac:dyDescent="0.25">
      <c r="C618" s="8"/>
      <c r="D618" s="8"/>
      <c r="E618" s="7"/>
      <c r="F618" s="19"/>
      <c r="G618" s="6">
        <f t="shared" si="56"/>
        <v>52</v>
      </c>
      <c r="H618" s="6">
        <f t="shared" si="57"/>
        <v>1900</v>
      </c>
      <c r="I618" s="6">
        <f t="shared" si="54"/>
        <v>0</v>
      </c>
      <c r="J618" s="6">
        <f t="shared" si="55"/>
        <v>0</v>
      </c>
      <c r="K618" s="7"/>
      <c r="L618" s="7"/>
      <c r="M618" s="6">
        <f t="shared" si="58"/>
        <v>0</v>
      </c>
      <c r="N618" s="6">
        <f t="shared" si="59"/>
        <v>0</v>
      </c>
    </row>
    <row r="619" spans="3:14" x14ac:dyDescent="0.25">
      <c r="C619" s="8"/>
      <c r="D619" s="8"/>
      <c r="E619" s="7"/>
      <c r="F619" s="19"/>
      <c r="G619" s="6">
        <f t="shared" si="56"/>
        <v>52</v>
      </c>
      <c r="H619" s="6">
        <f t="shared" si="57"/>
        <v>1900</v>
      </c>
      <c r="I619" s="6">
        <f t="shared" si="54"/>
        <v>0</v>
      </c>
      <c r="J619" s="6">
        <f t="shared" si="55"/>
        <v>0</v>
      </c>
      <c r="K619" s="7"/>
      <c r="L619" s="7"/>
      <c r="M619" s="6">
        <f t="shared" si="58"/>
        <v>0</v>
      </c>
      <c r="N619" s="6">
        <f t="shared" si="59"/>
        <v>0</v>
      </c>
    </row>
    <row r="620" spans="3:14" x14ac:dyDescent="0.25">
      <c r="C620" s="8"/>
      <c r="D620" s="8"/>
      <c r="E620" s="7"/>
      <c r="F620" s="19"/>
      <c r="G620" s="6">
        <f t="shared" si="56"/>
        <v>52</v>
      </c>
      <c r="H620" s="6">
        <f t="shared" si="57"/>
        <v>1900</v>
      </c>
      <c r="I620" s="6">
        <f t="shared" si="54"/>
        <v>0</v>
      </c>
      <c r="J620" s="6">
        <f t="shared" si="55"/>
        <v>0</v>
      </c>
      <c r="K620" s="7"/>
      <c r="L620" s="7"/>
      <c r="M620" s="6">
        <f t="shared" si="58"/>
        <v>0</v>
      </c>
      <c r="N620" s="6">
        <f t="shared" si="59"/>
        <v>0</v>
      </c>
    </row>
    <row r="621" spans="3:14" x14ac:dyDescent="0.25">
      <c r="C621" s="8"/>
      <c r="D621" s="8"/>
      <c r="E621" s="7"/>
      <c r="F621" s="19"/>
      <c r="G621" s="6">
        <f t="shared" si="56"/>
        <v>52</v>
      </c>
      <c r="H621" s="6">
        <f t="shared" si="57"/>
        <v>1900</v>
      </c>
      <c r="I621" s="6">
        <f t="shared" si="54"/>
        <v>0</v>
      </c>
      <c r="J621" s="6">
        <f t="shared" si="55"/>
        <v>0</v>
      </c>
      <c r="K621" s="7"/>
      <c r="L621" s="7"/>
      <c r="M621" s="6">
        <f t="shared" si="58"/>
        <v>0</v>
      </c>
      <c r="N621" s="6">
        <f t="shared" si="59"/>
        <v>0</v>
      </c>
    </row>
    <row r="622" spans="3:14" x14ac:dyDescent="0.25">
      <c r="C622" s="8"/>
      <c r="D622" s="8"/>
      <c r="E622" s="7"/>
      <c r="F622" s="19"/>
      <c r="G622" s="6">
        <f t="shared" si="56"/>
        <v>52</v>
      </c>
      <c r="H622" s="6">
        <f t="shared" si="57"/>
        <v>1900</v>
      </c>
      <c r="I622" s="6">
        <f t="shared" si="54"/>
        <v>0</v>
      </c>
      <c r="J622" s="6">
        <f t="shared" si="55"/>
        <v>0</v>
      </c>
      <c r="K622" s="7"/>
      <c r="L622" s="7"/>
      <c r="M622" s="6">
        <f t="shared" si="58"/>
        <v>0</v>
      </c>
      <c r="N622" s="6">
        <f t="shared" si="59"/>
        <v>0</v>
      </c>
    </row>
    <row r="623" spans="3:14" x14ac:dyDescent="0.25">
      <c r="C623" s="8"/>
      <c r="D623" s="8"/>
      <c r="E623" s="7"/>
      <c r="F623" s="19"/>
      <c r="G623" s="6">
        <f t="shared" si="56"/>
        <v>52</v>
      </c>
      <c r="H623" s="6">
        <f t="shared" si="57"/>
        <v>1900</v>
      </c>
      <c r="I623" s="6">
        <f t="shared" si="54"/>
        <v>0</v>
      </c>
      <c r="J623" s="6">
        <f t="shared" si="55"/>
        <v>0</v>
      </c>
      <c r="K623" s="7"/>
      <c r="L623" s="7"/>
      <c r="M623" s="6">
        <f t="shared" si="58"/>
        <v>0</v>
      </c>
      <c r="N623" s="6">
        <f t="shared" si="59"/>
        <v>0</v>
      </c>
    </row>
    <row r="624" spans="3:14" x14ac:dyDescent="0.25">
      <c r="C624" s="8"/>
      <c r="D624" s="8"/>
      <c r="E624" s="7"/>
      <c r="F624" s="19"/>
      <c r="G624" s="6">
        <f t="shared" si="56"/>
        <v>52</v>
      </c>
      <c r="H624" s="6">
        <f t="shared" si="57"/>
        <v>1900</v>
      </c>
      <c r="I624" s="6">
        <f t="shared" si="54"/>
        <v>0</v>
      </c>
      <c r="J624" s="6">
        <f t="shared" si="55"/>
        <v>0</v>
      </c>
      <c r="K624" s="7"/>
      <c r="L624" s="7"/>
      <c r="M624" s="6">
        <f t="shared" si="58"/>
        <v>0</v>
      </c>
      <c r="N624" s="6">
        <f t="shared" si="59"/>
        <v>0</v>
      </c>
    </row>
    <row r="625" spans="3:14" x14ac:dyDescent="0.25">
      <c r="C625" s="8"/>
      <c r="D625" s="8"/>
      <c r="E625" s="7"/>
      <c r="F625" s="19"/>
      <c r="G625" s="6">
        <f t="shared" si="56"/>
        <v>52</v>
      </c>
      <c r="H625" s="6">
        <f t="shared" si="57"/>
        <v>1900</v>
      </c>
      <c r="I625" s="6">
        <f t="shared" si="54"/>
        <v>0</v>
      </c>
      <c r="J625" s="6">
        <f t="shared" si="55"/>
        <v>0</v>
      </c>
      <c r="K625" s="7"/>
      <c r="L625" s="7"/>
      <c r="M625" s="6">
        <f t="shared" si="58"/>
        <v>0</v>
      </c>
      <c r="N625" s="6">
        <f t="shared" si="59"/>
        <v>0</v>
      </c>
    </row>
    <row r="626" spans="3:14" x14ac:dyDescent="0.25">
      <c r="C626" s="8"/>
      <c r="D626" s="8"/>
      <c r="E626" s="7"/>
      <c r="F626" s="19"/>
      <c r="G626" s="6">
        <f t="shared" si="56"/>
        <v>52</v>
      </c>
      <c r="H626" s="6">
        <f t="shared" si="57"/>
        <v>1900</v>
      </c>
      <c r="I626" s="6">
        <f t="shared" si="54"/>
        <v>0</v>
      </c>
      <c r="J626" s="6">
        <f t="shared" si="55"/>
        <v>0</v>
      </c>
      <c r="K626" s="7"/>
      <c r="L626" s="7"/>
      <c r="M626" s="6">
        <f t="shared" si="58"/>
        <v>0</v>
      </c>
      <c r="N626" s="6">
        <f t="shared" si="59"/>
        <v>0</v>
      </c>
    </row>
    <row r="627" spans="3:14" x14ac:dyDescent="0.25">
      <c r="C627" s="8"/>
      <c r="D627" s="8"/>
      <c r="E627" s="7"/>
      <c r="F627" s="19"/>
      <c r="G627" s="6">
        <f t="shared" si="56"/>
        <v>52</v>
      </c>
      <c r="H627" s="6">
        <f t="shared" si="57"/>
        <v>1900</v>
      </c>
      <c r="I627" s="6">
        <f t="shared" si="54"/>
        <v>0</v>
      </c>
      <c r="J627" s="6">
        <f t="shared" si="55"/>
        <v>0</v>
      </c>
      <c r="K627" s="7"/>
      <c r="L627" s="7"/>
      <c r="M627" s="6">
        <f t="shared" si="58"/>
        <v>0</v>
      </c>
      <c r="N627" s="6">
        <f t="shared" si="59"/>
        <v>0</v>
      </c>
    </row>
    <row r="628" spans="3:14" x14ac:dyDescent="0.25">
      <c r="C628" s="8"/>
      <c r="D628" s="8"/>
      <c r="E628" s="7"/>
      <c r="F628" s="19"/>
      <c r="G628" s="6">
        <f t="shared" si="56"/>
        <v>52</v>
      </c>
      <c r="H628" s="6">
        <f t="shared" si="57"/>
        <v>1900</v>
      </c>
      <c r="I628" s="6">
        <f t="shared" si="54"/>
        <v>0</v>
      </c>
      <c r="J628" s="6">
        <f t="shared" si="55"/>
        <v>0</v>
      </c>
      <c r="K628" s="7"/>
      <c r="L628" s="7"/>
      <c r="M628" s="6">
        <f t="shared" si="58"/>
        <v>0</v>
      </c>
      <c r="N628" s="6">
        <f t="shared" si="59"/>
        <v>0</v>
      </c>
    </row>
    <row r="629" spans="3:14" x14ac:dyDescent="0.25">
      <c r="C629" s="8"/>
      <c r="D629" s="8"/>
      <c r="E629" s="7"/>
      <c r="F629" s="19"/>
      <c r="G629" s="6">
        <f t="shared" si="56"/>
        <v>52</v>
      </c>
      <c r="H629" s="6">
        <f t="shared" si="57"/>
        <v>1900</v>
      </c>
      <c r="I629" s="6">
        <f t="shared" si="54"/>
        <v>0</v>
      </c>
      <c r="J629" s="6">
        <f t="shared" si="55"/>
        <v>0</v>
      </c>
      <c r="K629" s="7"/>
      <c r="L629" s="7"/>
      <c r="M629" s="6">
        <f t="shared" si="58"/>
        <v>0</v>
      </c>
      <c r="N629" s="6">
        <f t="shared" si="59"/>
        <v>0</v>
      </c>
    </row>
    <row r="630" spans="3:14" x14ac:dyDescent="0.25">
      <c r="C630" s="8"/>
      <c r="D630" s="8"/>
      <c r="E630" s="7"/>
      <c r="F630" s="19"/>
      <c r="G630" s="6">
        <f t="shared" si="56"/>
        <v>52</v>
      </c>
      <c r="H630" s="6">
        <f t="shared" si="57"/>
        <v>1900</v>
      </c>
      <c r="I630" s="6">
        <f t="shared" si="54"/>
        <v>0</v>
      </c>
      <c r="J630" s="6">
        <f t="shared" si="55"/>
        <v>0</v>
      </c>
      <c r="K630" s="7"/>
      <c r="L630" s="7"/>
      <c r="M630" s="6">
        <f t="shared" si="58"/>
        <v>0</v>
      </c>
      <c r="N630" s="6">
        <f t="shared" si="59"/>
        <v>0</v>
      </c>
    </row>
    <row r="631" spans="3:14" x14ac:dyDescent="0.25">
      <c r="C631" s="8"/>
      <c r="D631" s="8"/>
      <c r="E631" s="7"/>
      <c r="F631" s="19"/>
      <c r="G631" s="6">
        <f t="shared" si="56"/>
        <v>52</v>
      </c>
      <c r="H631" s="6">
        <f t="shared" si="57"/>
        <v>1900</v>
      </c>
      <c r="I631" s="6">
        <f t="shared" si="54"/>
        <v>0</v>
      </c>
      <c r="J631" s="6">
        <f t="shared" si="55"/>
        <v>0</v>
      </c>
      <c r="K631" s="7"/>
      <c r="L631" s="7"/>
      <c r="M631" s="6">
        <f t="shared" si="58"/>
        <v>0</v>
      </c>
      <c r="N631" s="6">
        <f t="shared" si="59"/>
        <v>0</v>
      </c>
    </row>
    <row r="632" spans="3:14" x14ac:dyDescent="0.25">
      <c r="C632" s="8"/>
      <c r="D632" s="8"/>
      <c r="E632" s="7"/>
      <c r="F632" s="19"/>
      <c r="G632" s="6">
        <f t="shared" si="56"/>
        <v>52</v>
      </c>
      <c r="H632" s="6">
        <f t="shared" si="57"/>
        <v>1900</v>
      </c>
      <c r="I632" s="6">
        <f t="shared" si="54"/>
        <v>0</v>
      </c>
      <c r="J632" s="6">
        <f t="shared" si="55"/>
        <v>0</v>
      </c>
      <c r="K632" s="7"/>
      <c r="L632" s="7"/>
      <c r="M632" s="6">
        <f t="shared" si="58"/>
        <v>0</v>
      </c>
      <c r="N632" s="6">
        <f t="shared" si="59"/>
        <v>0</v>
      </c>
    </row>
    <row r="633" spans="3:14" x14ac:dyDescent="0.25">
      <c r="C633" s="8"/>
      <c r="D633" s="8"/>
      <c r="E633" s="7"/>
      <c r="F633" s="19"/>
      <c r="G633" s="6">
        <f t="shared" si="56"/>
        <v>52</v>
      </c>
      <c r="H633" s="6">
        <f t="shared" si="57"/>
        <v>1900</v>
      </c>
      <c r="I633" s="6">
        <f t="shared" si="54"/>
        <v>0</v>
      </c>
      <c r="J633" s="6">
        <f t="shared" si="55"/>
        <v>0</v>
      </c>
      <c r="K633" s="7"/>
      <c r="L633" s="7"/>
      <c r="M633" s="6">
        <f t="shared" si="58"/>
        <v>0</v>
      </c>
      <c r="N633" s="6">
        <f t="shared" si="59"/>
        <v>0</v>
      </c>
    </row>
    <row r="634" spans="3:14" x14ac:dyDescent="0.25">
      <c r="C634" s="8"/>
      <c r="D634" s="8"/>
      <c r="E634" s="7"/>
      <c r="F634" s="19"/>
      <c r="G634" s="6">
        <f t="shared" si="56"/>
        <v>52</v>
      </c>
      <c r="H634" s="6">
        <f t="shared" si="57"/>
        <v>1900</v>
      </c>
      <c r="I634" s="6">
        <f t="shared" si="54"/>
        <v>0</v>
      </c>
      <c r="J634" s="6">
        <f t="shared" si="55"/>
        <v>0</v>
      </c>
      <c r="K634" s="7"/>
      <c r="L634" s="7"/>
      <c r="M634" s="6">
        <f t="shared" si="58"/>
        <v>0</v>
      </c>
      <c r="N634" s="6">
        <f t="shared" si="59"/>
        <v>0</v>
      </c>
    </row>
    <row r="635" spans="3:14" x14ac:dyDescent="0.25">
      <c r="C635" s="8"/>
      <c r="D635" s="8"/>
      <c r="E635" s="7"/>
      <c r="F635" s="19"/>
      <c r="G635" s="6">
        <f t="shared" si="56"/>
        <v>52</v>
      </c>
      <c r="H635" s="6">
        <f t="shared" si="57"/>
        <v>1900</v>
      </c>
      <c r="I635" s="6">
        <f t="shared" si="54"/>
        <v>0</v>
      </c>
      <c r="J635" s="6">
        <f t="shared" si="55"/>
        <v>0</v>
      </c>
      <c r="K635" s="7"/>
      <c r="L635" s="7"/>
      <c r="M635" s="6">
        <f t="shared" si="58"/>
        <v>0</v>
      </c>
      <c r="N635" s="6">
        <f t="shared" si="59"/>
        <v>0</v>
      </c>
    </row>
    <row r="636" spans="3:14" x14ac:dyDescent="0.25">
      <c r="C636" s="8"/>
      <c r="D636" s="8"/>
      <c r="E636" s="7"/>
      <c r="F636" s="19"/>
      <c r="G636" s="6">
        <f t="shared" si="56"/>
        <v>52</v>
      </c>
      <c r="H636" s="6">
        <f t="shared" si="57"/>
        <v>1900</v>
      </c>
      <c r="I636" s="6">
        <f t="shared" si="54"/>
        <v>0</v>
      </c>
      <c r="J636" s="6">
        <f t="shared" si="55"/>
        <v>0</v>
      </c>
      <c r="K636" s="7"/>
      <c r="L636" s="7"/>
      <c r="M636" s="6">
        <f t="shared" si="58"/>
        <v>0</v>
      </c>
      <c r="N636" s="6">
        <f t="shared" si="59"/>
        <v>0</v>
      </c>
    </row>
    <row r="637" spans="3:14" x14ac:dyDescent="0.25">
      <c r="C637" s="8"/>
      <c r="D637" s="8"/>
      <c r="E637" s="7"/>
      <c r="F637" s="19"/>
      <c r="G637" s="6">
        <f t="shared" si="56"/>
        <v>52</v>
      </c>
      <c r="H637" s="6">
        <f t="shared" si="57"/>
        <v>1900</v>
      </c>
      <c r="I637" s="6">
        <f t="shared" si="54"/>
        <v>0</v>
      </c>
      <c r="J637" s="6">
        <f t="shared" si="55"/>
        <v>0</v>
      </c>
      <c r="K637" s="7"/>
      <c r="L637" s="7"/>
      <c r="M637" s="6">
        <f t="shared" si="58"/>
        <v>0</v>
      </c>
      <c r="N637" s="6">
        <f t="shared" si="59"/>
        <v>0</v>
      </c>
    </row>
    <row r="638" spans="3:14" x14ac:dyDescent="0.25">
      <c r="C638" s="8"/>
      <c r="D638" s="8"/>
      <c r="E638" s="7"/>
      <c r="F638" s="19"/>
      <c r="G638" s="6">
        <f t="shared" si="56"/>
        <v>52</v>
      </c>
      <c r="H638" s="6">
        <f t="shared" si="57"/>
        <v>1900</v>
      </c>
      <c r="I638" s="6">
        <f t="shared" si="54"/>
        <v>0</v>
      </c>
      <c r="J638" s="6">
        <f t="shared" si="55"/>
        <v>0</v>
      </c>
      <c r="K638" s="7"/>
      <c r="L638" s="7"/>
      <c r="M638" s="6">
        <f t="shared" si="58"/>
        <v>0</v>
      </c>
      <c r="N638" s="6">
        <f t="shared" si="59"/>
        <v>0</v>
      </c>
    </row>
    <row r="639" spans="3:14" x14ac:dyDescent="0.25">
      <c r="C639" s="8"/>
      <c r="D639" s="8"/>
      <c r="E639" s="7"/>
      <c r="F639" s="19"/>
      <c r="G639" s="6">
        <f t="shared" si="56"/>
        <v>52</v>
      </c>
      <c r="H639" s="6">
        <f t="shared" si="57"/>
        <v>1900</v>
      </c>
      <c r="I639" s="6">
        <f t="shared" si="54"/>
        <v>0</v>
      </c>
      <c r="J639" s="6">
        <f t="shared" si="55"/>
        <v>0</v>
      </c>
      <c r="K639" s="7"/>
      <c r="L639" s="7"/>
      <c r="M639" s="6">
        <f t="shared" si="58"/>
        <v>0</v>
      </c>
      <c r="N639" s="6">
        <f t="shared" si="59"/>
        <v>0</v>
      </c>
    </row>
    <row r="640" spans="3:14" x14ac:dyDescent="0.25">
      <c r="C640" s="8"/>
      <c r="D640" s="8"/>
      <c r="E640" s="7"/>
      <c r="F640" s="19"/>
      <c r="G640" s="6">
        <f t="shared" si="56"/>
        <v>52</v>
      </c>
      <c r="H640" s="6">
        <f t="shared" si="57"/>
        <v>1900</v>
      </c>
      <c r="I640" s="6">
        <f t="shared" si="54"/>
        <v>0</v>
      </c>
      <c r="J640" s="6">
        <f t="shared" si="55"/>
        <v>0</v>
      </c>
      <c r="K640" s="7"/>
      <c r="L640" s="7"/>
      <c r="M640" s="6">
        <f t="shared" si="58"/>
        <v>0</v>
      </c>
      <c r="N640" s="6">
        <f t="shared" si="59"/>
        <v>0</v>
      </c>
    </row>
    <row r="641" spans="3:14" x14ac:dyDescent="0.25">
      <c r="C641" s="8"/>
      <c r="D641" s="8"/>
      <c r="E641" s="7"/>
      <c r="F641" s="19"/>
      <c r="G641" s="6">
        <f t="shared" si="56"/>
        <v>52</v>
      </c>
      <c r="H641" s="6">
        <f t="shared" si="57"/>
        <v>1900</v>
      </c>
      <c r="I641" s="6">
        <f t="shared" si="54"/>
        <v>0</v>
      </c>
      <c r="J641" s="6">
        <f t="shared" si="55"/>
        <v>0</v>
      </c>
      <c r="K641" s="7"/>
      <c r="L641" s="7"/>
      <c r="M641" s="6">
        <f t="shared" si="58"/>
        <v>0</v>
      </c>
      <c r="N641" s="6">
        <f t="shared" si="59"/>
        <v>0</v>
      </c>
    </row>
    <row r="642" spans="3:14" x14ac:dyDescent="0.25">
      <c r="C642" s="8"/>
      <c r="D642" s="8"/>
      <c r="E642" s="7"/>
      <c r="F642" s="19"/>
      <c r="G642" s="6">
        <f t="shared" si="56"/>
        <v>52</v>
      </c>
      <c r="H642" s="6">
        <f t="shared" si="57"/>
        <v>1900</v>
      </c>
      <c r="I642" s="6">
        <f t="shared" si="54"/>
        <v>0</v>
      </c>
      <c r="J642" s="6">
        <f t="shared" si="55"/>
        <v>0</v>
      </c>
      <c r="K642" s="7"/>
      <c r="L642" s="7"/>
      <c r="M642" s="6">
        <f t="shared" si="58"/>
        <v>0</v>
      </c>
      <c r="N642" s="6">
        <f t="shared" si="59"/>
        <v>0</v>
      </c>
    </row>
    <row r="643" spans="3:14" x14ac:dyDescent="0.25">
      <c r="C643" s="8"/>
      <c r="D643" s="8"/>
      <c r="E643" s="7"/>
      <c r="F643" s="19"/>
      <c r="G643" s="6">
        <f t="shared" si="56"/>
        <v>52</v>
      </c>
      <c r="H643" s="6">
        <f t="shared" si="57"/>
        <v>1900</v>
      </c>
      <c r="I643" s="6">
        <f t="shared" si="54"/>
        <v>0</v>
      </c>
      <c r="J643" s="6">
        <f t="shared" si="55"/>
        <v>0</v>
      </c>
      <c r="K643" s="7"/>
      <c r="L643" s="7"/>
      <c r="M643" s="6">
        <f t="shared" si="58"/>
        <v>0</v>
      </c>
      <c r="N643" s="6">
        <f t="shared" si="59"/>
        <v>0</v>
      </c>
    </row>
    <row r="644" spans="3:14" x14ac:dyDescent="0.25">
      <c r="C644" s="8"/>
      <c r="D644" s="8"/>
      <c r="E644" s="7"/>
      <c r="F644" s="19"/>
      <c r="G644" s="6">
        <f t="shared" si="56"/>
        <v>52</v>
      </c>
      <c r="H644" s="6">
        <f t="shared" si="57"/>
        <v>1900</v>
      </c>
      <c r="I644" s="6">
        <f t="shared" si="54"/>
        <v>0</v>
      </c>
      <c r="J644" s="6">
        <f t="shared" si="55"/>
        <v>0</v>
      </c>
      <c r="K644" s="7"/>
      <c r="L644" s="7"/>
      <c r="M644" s="6">
        <f t="shared" si="58"/>
        <v>0</v>
      </c>
      <c r="N644" s="6">
        <f t="shared" si="59"/>
        <v>0</v>
      </c>
    </row>
    <row r="645" spans="3:14" x14ac:dyDescent="0.25">
      <c r="C645" s="8"/>
      <c r="D645" s="8"/>
      <c r="E645" s="7"/>
      <c r="F645" s="19"/>
      <c r="G645" s="6">
        <f t="shared" si="56"/>
        <v>52</v>
      </c>
      <c r="H645" s="6">
        <f t="shared" si="57"/>
        <v>1900</v>
      </c>
      <c r="I645" s="6">
        <f t="shared" si="54"/>
        <v>0</v>
      </c>
      <c r="J645" s="6">
        <f t="shared" si="55"/>
        <v>0</v>
      </c>
      <c r="K645" s="7"/>
      <c r="L645" s="7"/>
      <c r="M645" s="6">
        <f t="shared" si="58"/>
        <v>0</v>
      </c>
      <c r="N645" s="6">
        <f t="shared" si="59"/>
        <v>0</v>
      </c>
    </row>
    <row r="646" spans="3:14" x14ac:dyDescent="0.25">
      <c r="C646" s="8"/>
      <c r="D646" s="8"/>
      <c r="E646" s="7"/>
      <c r="F646" s="19"/>
      <c r="G646" s="6">
        <f t="shared" si="56"/>
        <v>52</v>
      </c>
      <c r="H646" s="6">
        <f t="shared" si="57"/>
        <v>1900</v>
      </c>
      <c r="I646" s="6">
        <f t="shared" si="54"/>
        <v>0</v>
      </c>
      <c r="J646" s="6">
        <f t="shared" si="55"/>
        <v>0</v>
      </c>
      <c r="K646" s="7"/>
      <c r="L646" s="7"/>
      <c r="M646" s="6">
        <f t="shared" si="58"/>
        <v>0</v>
      </c>
      <c r="N646" s="6">
        <f t="shared" si="59"/>
        <v>0</v>
      </c>
    </row>
    <row r="647" spans="3:14" x14ac:dyDescent="0.25">
      <c r="C647" s="8"/>
      <c r="D647" s="8"/>
      <c r="E647" s="7"/>
      <c r="F647" s="19"/>
      <c r="G647" s="6">
        <f t="shared" si="56"/>
        <v>52</v>
      </c>
      <c r="H647" s="6">
        <f t="shared" si="57"/>
        <v>1900</v>
      </c>
      <c r="I647" s="6">
        <f t="shared" si="54"/>
        <v>0</v>
      </c>
      <c r="J647" s="6">
        <f t="shared" si="55"/>
        <v>0</v>
      </c>
      <c r="K647" s="7"/>
      <c r="L647" s="7"/>
      <c r="M647" s="6">
        <f t="shared" si="58"/>
        <v>0</v>
      </c>
      <c r="N647" s="6">
        <f t="shared" si="59"/>
        <v>0</v>
      </c>
    </row>
    <row r="648" spans="3:14" x14ac:dyDescent="0.25">
      <c r="C648" s="8"/>
      <c r="D648" s="8"/>
      <c r="E648" s="7"/>
      <c r="F648" s="19"/>
      <c r="G648" s="6">
        <f t="shared" si="56"/>
        <v>52</v>
      </c>
      <c r="H648" s="6">
        <f t="shared" si="57"/>
        <v>1900</v>
      </c>
      <c r="I648" s="6">
        <f t="shared" si="54"/>
        <v>0</v>
      </c>
      <c r="J648" s="6">
        <f t="shared" si="55"/>
        <v>0</v>
      </c>
      <c r="K648" s="7"/>
      <c r="L648" s="7"/>
      <c r="M648" s="6">
        <f t="shared" si="58"/>
        <v>0</v>
      </c>
      <c r="N648" s="6">
        <f t="shared" si="59"/>
        <v>0</v>
      </c>
    </row>
    <row r="649" spans="3:14" x14ac:dyDescent="0.25">
      <c r="C649" s="8"/>
      <c r="D649" s="8"/>
      <c r="E649" s="7"/>
      <c r="F649" s="19"/>
      <c r="G649" s="6">
        <f t="shared" si="56"/>
        <v>52</v>
      </c>
      <c r="H649" s="6">
        <f t="shared" si="57"/>
        <v>1900</v>
      </c>
      <c r="I649" s="6">
        <f t="shared" si="54"/>
        <v>0</v>
      </c>
      <c r="J649" s="6">
        <f t="shared" si="55"/>
        <v>0</v>
      </c>
      <c r="K649" s="7"/>
      <c r="L649" s="7"/>
      <c r="M649" s="6">
        <f t="shared" si="58"/>
        <v>0</v>
      </c>
      <c r="N649" s="6">
        <f t="shared" si="59"/>
        <v>0</v>
      </c>
    </row>
    <row r="650" spans="3:14" x14ac:dyDescent="0.25">
      <c r="C650" s="8"/>
      <c r="D650" s="8"/>
      <c r="E650" s="7"/>
      <c r="F650" s="19"/>
      <c r="G650" s="6">
        <f t="shared" si="56"/>
        <v>52</v>
      </c>
      <c r="H650" s="6">
        <f t="shared" si="57"/>
        <v>1900</v>
      </c>
      <c r="I650" s="6">
        <f t="shared" ref="I650:I713" si="60">_xlfn.XLOOKUP(E650, P:P, Q:Q, "")</f>
        <v>0</v>
      </c>
      <c r="J650" s="6">
        <f t="shared" ref="J650:J713" si="61">_xlfn.XLOOKUP(E650, P:P, R:R, "")</f>
        <v>0</v>
      </c>
      <c r="K650" s="7"/>
      <c r="L650" s="7"/>
      <c r="M650" s="6">
        <f t="shared" si="58"/>
        <v>0</v>
      </c>
      <c r="N650" s="6">
        <f t="shared" si="59"/>
        <v>0</v>
      </c>
    </row>
    <row r="651" spans="3:14" x14ac:dyDescent="0.25">
      <c r="C651" s="8"/>
      <c r="D651" s="8"/>
      <c r="E651" s="7"/>
      <c r="F651" s="19"/>
      <c r="G651" s="6">
        <f t="shared" ref="G651:G714" si="62">WEEKNUM(C651, 21)</f>
        <v>52</v>
      </c>
      <c r="H651" s="6">
        <f t="shared" ref="H651:H714" si="63">YEAR(C651)</f>
        <v>1900</v>
      </c>
      <c r="I651" s="6">
        <f t="shared" si="60"/>
        <v>0</v>
      </c>
      <c r="J651" s="6">
        <f t="shared" si="61"/>
        <v>0</v>
      </c>
      <c r="K651" s="7"/>
      <c r="L651" s="7"/>
      <c r="M651" s="6">
        <f t="shared" ref="M651:M714" si="64">IF( K651 &lt;&gt; "", K651, I651)</f>
        <v>0</v>
      </c>
      <c r="N651" s="6">
        <f t="shared" ref="N651:N714" si="65">IF( L651 &lt;&gt; "", L651, J651)</f>
        <v>0</v>
      </c>
    </row>
    <row r="652" spans="3:14" x14ac:dyDescent="0.25">
      <c r="C652" s="8"/>
      <c r="D652" s="8"/>
      <c r="E652" s="7"/>
      <c r="F652" s="19"/>
      <c r="G652" s="6">
        <f t="shared" si="62"/>
        <v>52</v>
      </c>
      <c r="H652" s="6">
        <f t="shared" si="63"/>
        <v>1900</v>
      </c>
      <c r="I652" s="6">
        <f t="shared" si="60"/>
        <v>0</v>
      </c>
      <c r="J652" s="6">
        <f t="shared" si="61"/>
        <v>0</v>
      </c>
      <c r="K652" s="7"/>
      <c r="L652" s="7"/>
      <c r="M652" s="6">
        <f t="shared" si="64"/>
        <v>0</v>
      </c>
      <c r="N652" s="6">
        <f t="shared" si="65"/>
        <v>0</v>
      </c>
    </row>
    <row r="653" spans="3:14" x14ac:dyDescent="0.25">
      <c r="C653" s="8"/>
      <c r="D653" s="8"/>
      <c r="E653" s="7"/>
      <c r="F653" s="19"/>
      <c r="G653" s="6">
        <f t="shared" si="62"/>
        <v>52</v>
      </c>
      <c r="H653" s="6">
        <f t="shared" si="63"/>
        <v>1900</v>
      </c>
      <c r="I653" s="6">
        <f t="shared" si="60"/>
        <v>0</v>
      </c>
      <c r="J653" s="6">
        <f t="shared" si="61"/>
        <v>0</v>
      </c>
      <c r="K653" s="7"/>
      <c r="L653" s="7"/>
      <c r="M653" s="6">
        <f t="shared" si="64"/>
        <v>0</v>
      </c>
      <c r="N653" s="6">
        <f t="shared" si="65"/>
        <v>0</v>
      </c>
    </row>
    <row r="654" spans="3:14" x14ac:dyDescent="0.25">
      <c r="C654" s="8"/>
      <c r="D654" s="8"/>
      <c r="E654" s="7"/>
      <c r="F654" s="19"/>
      <c r="G654" s="6">
        <f t="shared" si="62"/>
        <v>52</v>
      </c>
      <c r="H654" s="6">
        <f t="shared" si="63"/>
        <v>1900</v>
      </c>
      <c r="I654" s="6">
        <f t="shared" si="60"/>
        <v>0</v>
      </c>
      <c r="J654" s="6">
        <f t="shared" si="61"/>
        <v>0</v>
      </c>
      <c r="K654" s="7"/>
      <c r="L654" s="7"/>
      <c r="M654" s="6">
        <f t="shared" si="64"/>
        <v>0</v>
      </c>
      <c r="N654" s="6">
        <f t="shared" si="65"/>
        <v>0</v>
      </c>
    </row>
    <row r="655" spans="3:14" x14ac:dyDescent="0.25">
      <c r="C655" s="8"/>
      <c r="D655" s="8"/>
      <c r="E655" s="7"/>
      <c r="F655" s="19"/>
      <c r="G655" s="6">
        <f t="shared" si="62"/>
        <v>52</v>
      </c>
      <c r="H655" s="6">
        <f t="shared" si="63"/>
        <v>1900</v>
      </c>
      <c r="I655" s="6">
        <f t="shared" si="60"/>
        <v>0</v>
      </c>
      <c r="J655" s="6">
        <f t="shared" si="61"/>
        <v>0</v>
      </c>
      <c r="K655" s="7"/>
      <c r="L655" s="7"/>
      <c r="M655" s="6">
        <f t="shared" si="64"/>
        <v>0</v>
      </c>
      <c r="N655" s="6">
        <f t="shared" si="65"/>
        <v>0</v>
      </c>
    </row>
    <row r="656" spans="3:14" x14ac:dyDescent="0.25">
      <c r="C656" s="8"/>
      <c r="D656" s="8"/>
      <c r="E656" s="7"/>
      <c r="F656" s="19"/>
      <c r="G656" s="6">
        <f t="shared" si="62"/>
        <v>52</v>
      </c>
      <c r="H656" s="6">
        <f t="shared" si="63"/>
        <v>1900</v>
      </c>
      <c r="I656" s="6">
        <f t="shared" si="60"/>
        <v>0</v>
      </c>
      <c r="J656" s="6">
        <f t="shared" si="61"/>
        <v>0</v>
      </c>
      <c r="K656" s="7"/>
      <c r="L656" s="7"/>
      <c r="M656" s="6">
        <f t="shared" si="64"/>
        <v>0</v>
      </c>
      <c r="N656" s="6">
        <f t="shared" si="65"/>
        <v>0</v>
      </c>
    </row>
    <row r="657" spans="3:14" x14ac:dyDescent="0.25">
      <c r="C657" s="8"/>
      <c r="D657" s="8"/>
      <c r="E657" s="7"/>
      <c r="F657" s="19"/>
      <c r="G657" s="6">
        <f t="shared" si="62"/>
        <v>52</v>
      </c>
      <c r="H657" s="6">
        <f t="shared" si="63"/>
        <v>1900</v>
      </c>
      <c r="I657" s="6">
        <f t="shared" si="60"/>
        <v>0</v>
      </c>
      <c r="J657" s="6">
        <f t="shared" si="61"/>
        <v>0</v>
      </c>
      <c r="K657" s="7"/>
      <c r="L657" s="7"/>
      <c r="M657" s="6">
        <f t="shared" si="64"/>
        <v>0</v>
      </c>
      <c r="N657" s="6">
        <f t="shared" si="65"/>
        <v>0</v>
      </c>
    </row>
    <row r="658" spans="3:14" x14ac:dyDescent="0.25">
      <c r="C658" s="8"/>
      <c r="D658" s="8"/>
      <c r="E658" s="7"/>
      <c r="F658" s="19"/>
      <c r="G658" s="6">
        <f t="shared" si="62"/>
        <v>52</v>
      </c>
      <c r="H658" s="6">
        <f t="shared" si="63"/>
        <v>1900</v>
      </c>
      <c r="I658" s="6">
        <f t="shared" si="60"/>
        <v>0</v>
      </c>
      <c r="J658" s="6">
        <f t="shared" si="61"/>
        <v>0</v>
      </c>
      <c r="K658" s="7"/>
      <c r="L658" s="7"/>
      <c r="M658" s="6">
        <f t="shared" si="64"/>
        <v>0</v>
      </c>
      <c r="N658" s="6">
        <f t="shared" si="65"/>
        <v>0</v>
      </c>
    </row>
    <row r="659" spans="3:14" x14ac:dyDescent="0.25">
      <c r="C659" s="8"/>
      <c r="D659" s="8"/>
      <c r="E659" s="7"/>
      <c r="F659" s="19"/>
      <c r="G659" s="6">
        <f t="shared" si="62"/>
        <v>52</v>
      </c>
      <c r="H659" s="6">
        <f t="shared" si="63"/>
        <v>1900</v>
      </c>
      <c r="I659" s="6">
        <f t="shared" si="60"/>
        <v>0</v>
      </c>
      <c r="J659" s="6">
        <f t="shared" si="61"/>
        <v>0</v>
      </c>
      <c r="K659" s="7"/>
      <c r="L659" s="7"/>
      <c r="M659" s="6">
        <f t="shared" si="64"/>
        <v>0</v>
      </c>
      <c r="N659" s="6">
        <f t="shared" si="65"/>
        <v>0</v>
      </c>
    </row>
    <row r="660" spans="3:14" x14ac:dyDescent="0.25">
      <c r="C660" s="8"/>
      <c r="D660" s="8"/>
      <c r="E660" s="7"/>
      <c r="F660" s="19"/>
      <c r="G660" s="6">
        <f t="shared" si="62"/>
        <v>52</v>
      </c>
      <c r="H660" s="6">
        <f t="shared" si="63"/>
        <v>1900</v>
      </c>
      <c r="I660" s="6">
        <f t="shared" si="60"/>
        <v>0</v>
      </c>
      <c r="J660" s="6">
        <f t="shared" si="61"/>
        <v>0</v>
      </c>
      <c r="K660" s="7"/>
      <c r="L660" s="7"/>
      <c r="M660" s="6">
        <f t="shared" si="64"/>
        <v>0</v>
      </c>
      <c r="N660" s="6">
        <f t="shared" si="65"/>
        <v>0</v>
      </c>
    </row>
    <row r="661" spans="3:14" x14ac:dyDescent="0.25">
      <c r="C661" s="8"/>
      <c r="D661" s="8"/>
      <c r="E661" s="7"/>
      <c r="F661" s="19"/>
      <c r="G661" s="6">
        <f t="shared" si="62"/>
        <v>52</v>
      </c>
      <c r="H661" s="6">
        <f t="shared" si="63"/>
        <v>1900</v>
      </c>
      <c r="I661" s="6">
        <f t="shared" si="60"/>
        <v>0</v>
      </c>
      <c r="J661" s="6">
        <f t="shared" si="61"/>
        <v>0</v>
      </c>
      <c r="K661" s="7"/>
      <c r="L661" s="7"/>
      <c r="M661" s="6">
        <f t="shared" si="64"/>
        <v>0</v>
      </c>
      <c r="N661" s="6">
        <f t="shared" si="65"/>
        <v>0</v>
      </c>
    </row>
    <row r="662" spans="3:14" x14ac:dyDescent="0.25">
      <c r="C662" s="8"/>
      <c r="D662" s="8"/>
      <c r="E662" s="7"/>
      <c r="F662" s="19"/>
      <c r="G662" s="6">
        <f t="shared" si="62"/>
        <v>52</v>
      </c>
      <c r="H662" s="6">
        <f t="shared" si="63"/>
        <v>1900</v>
      </c>
      <c r="I662" s="6">
        <f t="shared" si="60"/>
        <v>0</v>
      </c>
      <c r="J662" s="6">
        <f t="shared" si="61"/>
        <v>0</v>
      </c>
      <c r="K662" s="7"/>
      <c r="L662" s="7"/>
      <c r="M662" s="6">
        <f t="shared" si="64"/>
        <v>0</v>
      </c>
      <c r="N662" s="6">
        <f t="shared" si="65"/>
        <v>0</v>
      </c>
    </row>
    <row r="663" spans="3:14" x14ac:dyDescent="0.25">
      <c r="C663" s="8"/>
      <c r="D663" s="8"/>
      <c r="E663" s="7"/>
      <c r="F663" s="19"/>
      <c r="G663" s="6">
        <f t="shared" si="62"/>
        <v>52</v>
      </c>
      <c r="H663" s="6">
        <f t="shared" si="63"/>
        <v>1900</v>
      </c>
      <c r="I663" s="6">
        <f t="shared" si="60"/>
        <v>0</v>
      </c>
      <c r="J663" s="6">
        <f t="shared" si="61"/>
        <v>0</v>
      </c>
      <c r="K663" s="7"/>
      <c r="L663" s="7"/>
      <c r="M663" s="6">
        <f t="shared" si="64"/>
        <v>0</v>
      </c>
      <c r="N663" s="6">
        <f t="shared" si="65"/>
        <v>0</v>
      </c>
    </row>
    <row r="664" spans="3:14" x14ac:dyDescent="0.25">
      <c r="C664" s="8"/>
      <c r="D664" s="8"/>
      <c r="E664" s="7"/>
      <c r="F664" s="19"/>
      <c r="G664" s="6">
        <f t="shared" si="62"/>
        <v>52</v>
      </c>
      <c r="H664" s="6">
        <f t="shared" si="63"/>
        <v>1900</v>
      </c>
      <c r="I664" s="6">
        <f t="shared" si="60"/>
        <v>0</v>
      </c>
      <c r="J664" s="6">
        <f t="shared" si="61"/>
        <v>0</v>
      </c>
      <c r="K664" s="7"/>
      <c r="L664" s="7"/>
      <c r="M664" s="6">
        <f t="shared" si="64"/>
        <v>0</v>
      </c>
      <c r="N664" s="6">
        <f t="shared" si="65"/>
        <v>0</v>
      </c>
    </row>
    <row r="665" spans="3:14" x14ac:dyDescent="0.25">
      <c r="C665" s="8"/>
      <c r="D665" s="8"/>
      <c r="E665" s="7"/>
      <c r="F665" s="19"/>
      <c r="G665" s="6">
        <f t="shared" si="62"/>
        <v>52</v>
      </c>
      <c r="H665" s="6">
        <f t="shared" si="63"/>
        <v>1900</v>
      </c>
      <c r="I665" s="6">
        <f t="shared" si="60"/>
        <v>0</v>
      </c>
      <c r="J665" s="6">
        <f t="shared" si="61"/>
        <v>0</v>
      </c>
      <c r="K665" s="7"/>
      <c r="L665" s="7"/>
      <c r="M665" s="6">
        <f t="shared" si="64"/>
        <v>0</v>
      </c>
      <c r="N665" s="6">
        <f t="shared" si="65"/>
        <v>0</v>
      </c>
    </row>
    <row r="666" spans="3:14" x14ac:dyDescent="0.25">
      <c r="C666" s="8"/>
      <c r="D666" s="8"/>
      <c r="E666" s="7"/>
      <c r="F666" s="19"/>
      <c r="G666" s="6">
        <f t="shared" si="62"/>
        <v>52</v>
      </c>
      <c r="H666" s="6">
        <f t="shared" si="63"/>
        <v>1900</v>
      </c>
      <c r="I666" s="6">
        <f t="shared" si="60"/>
        <v>0</v>
      </c>
      <c r="J666" s="6">
        <f t="shared" si="61"/>
        <v>0</v>
      </c>
      <c r="K666" s="7"/>
      <c r="L666" s="7"/>
      <c r="M666" s="6">
        <f t="shared" si="64"/>
        <v>0</v>
      </c>
      <c r="N666" s="6">
        <f t="shared" si="65"/>
        <v>0</v>
      </c>
    </row>
    <row r="667" spans="3:14" x14ac:dyDescent="0.25">
      <c r="C667" s="8"/>
      <c r="D667" s="8"/>
      <c r="E667" s="7"/>
      <c r="F667" s="19"/>
      <c r="G667" s="6">
        <f t="shared" si="62"/>
        <v>52</v>
      </c>
      <c r="H667" s="6">
        <f t="shared" si="63"/>
        <v>1900</v>
      </c>
      <c r="I667" s="6">
        <f t="shared" si="60"/>
        <v>0</v>
      </c>
      <c r="J667" s="6">
        <f t="shared" si="61"/>
        <v>0</v>
      </c>
      <c r="K667" s="7"/>
      <c r="L667" s="7"/>
      <c r="M667" s="6">
        <f t="shared" si="64"/>
        <v>0</v>
      </c>
      <c r="N667" s="6">
        <f t="shared" si="65"/>
        <v>0</v>
      </c>
    </row>
    <row r="668" spans="3:14" x14ac:dyDescent="0.25">
      <c r="C668" s="8"/>
      <c r="D668" s="8"/>
      <c r="E668" s="7"/>
      <c r="F668" s="19"/>
      <c r="G668" s="6">
        <f t="shared" si="62"/>
        <v>52</v>
      </c>
      <c r="H668" s="6">
        <f t="shared" si="63"/>
        <v>1900</v>
      </c>
      <c r="I668" s="6">
        <f t="shared" si="60"/>
        <v>0</v>
      </c>
      <c r="J668" s="6">
        <f t="shared" si="61"/>
        <v>0</v>
      </c>
      <c r="K668" s="7"/>
      <c r="L668" s="7"/>
      <c r="M668" s="6">
        <f t="shared" si="64"/>
        <v>0</v>
      </c>
      <c r="N668" s="6">
        <f t="shared" si="65"/>
        <v>0</v>
      </c>
    </row>
    <row r="669" spans="3:14" x14ac:dyDescent="0.25">
      <c r="C669" s="8"/>
      <c r="D669" s="8"/>
      <c r="E669" s="7"/>
      <c r="F669" s="19"/>
      <c r="G669" s="6">
        <f t="shared" si="62"/>
        <v>52</v>
      </c>
      <c r="H669" s="6">
        <f t="shared" si="63"/>
        <v>1900</v>
      </c>
      <c r="I669" s="6">
        <f t="shared" si="60"/>
        <v>0</v>
      </c>
      <c r="J669" s="6">
        <f t="shared" si="61"/>
        <v>0</v>
      </c>
      <c r="K669" s="7"/>
      <c r="L669" s="7"/>
      <c r="M669" s="6">
        <f t="shared" si="64"/>
        <v>0</v>
      </c>
      <c r="N669" s="6">
        <f t="shared" si="65"/>
        <v>0</v>
      </c>
    </row>
    <row r="670" spans="3:14" x14ac:dyDescent="0.25">
      <c r="C670" s="8"/>
      <c r="D670" s="8"/>
      <c r="E670" s="7"/>
      <c r="F670" s="19"/>
      <c r="G670" s="6">
        <f t="shared" si="62"/>
        <v>52</v>
      </c>
      <c r="H670" s="6">
        <f t="shared" si="63"/>
        <v>1900</v>
      </c>
      <c r="I670" s="6">
        <f t="shared" si="60"/>
        <v>0</v>
      </c>
      <c r="J670" s="6">
        <f t="shared" si="61"/>
        <v>0</v>
      </c>
      <c r="K670" s="7"/>
      <c r="L670" s="7"/>
      <c r="M670" s="6">
        <f t="shared" si="64"/>
        <v>0</v>
      </c>
      <c r="N670" s="6">
        <f t="shared" si="65"/>
        <v>0</v>
      </c>
    </row>
    <row r="671" spans="3:14" x14ac:dyDescent="0.25">
      <c r="C671" s="8"/>
      <c r="D671" s="8"/>
      <c r="E671" s="7"/>
      <c r="F671" s="19"/>
      <c r="G671" s="6">
        <f t="shared" si="62"/>
        <v>52</v>
      </c>
      <c r="H671" s="6">
        <f t="shared" si="63"/>
        <v>1900</v>
      </c>
      <c r="I671" s="6">
        <f t="shared" si="60"/>
        <v>0</v>
      </c>
      <c r="J671" s="6">
        <f t="shared" si="61"/>
        <v>0</v>
      </c>
      <c r="K671" s="7"/>
      <c r="L671" s="7"/>
      <c r="M671" s="6">
        <f t="shared" si="64"/>
        <v>0</v>
      </c>
      <c r="N671" s="6">
        <f t="shared" si="65"/>
        <v>0</v>
      </c>
    </row>
    <row r="672" spans="3:14" x14ac:dyDescent="0.25">
      <c r="C672" s="8"/>
      <c r="D672" s="8"/>
      <c r="E672" s="7"/>
      <c r="F672" s="19"/>
      <c r="G672" s="6">
        <f t="shared" si="62"/>
        <v>52</v>
      </c>
      <c r="H672" s="6">
        <f t="shared" si="63"/>
        <v>1900</v>
      </c>
      <c r="I672" s="6">
        <f t="shared" si="60"/>
        <v>0</v>
      </c>
      <c r="J672" s="6">
        <f t="shared" si="61"/>
        <v>0</v>
      </c>
      <c r="K672" s="7"/>
      <c r="L672" s="7"/>
      <c r="M672" s="6">
        <f t="shared" si="64"/>
        <v>0</v>
      </c>
      <c r="N672" s="6">
        <f t="shared" si="65"/>
        <v>0</v>
      </c>
    </row>
    <row r="673" spans="3:14" x14ac:dyDescent="0.25">
      <c r="C673" s="8"/>
      <c r="D673" s="8"/>
      <c r="E673" s="7"/>
      <c r="F673" s="19"/>
      <c r="G673" s="6">
        <f t="shared" si="62"/>
        <v>52</v>
      </c>
      <c r="H673" s="6">
        <f t="shared" si="63"/>
        <v>1900</v>
      </c>
      <c r="I673" s="6">
        <f t="shared" si="60"/>
        <v>0</v>
      </c>
      <c r="J673" s="6">
        <f t="shared" si="61"/>
        <v>0</v>
      </c>
      <c r="K673" s="7"/>
      <c r="L673" s="7"/>
      <c r="M673" s="6">
        <f t="shared" si="64"/>
        <v>0</v>
      </c>
      <c r="N673" s="6">
        <f t="shared" si="65"/>
        <v>0</v>
      </c>
    </row>
    <row r="674" spans="3:14" x14ac:dyDescent="0.25">
      <c r="C674" s="8"/>
      <c r="D674" s="8"/>
      <c r="E674" s="7"/>
      <c r="F674" s="19"/>
      <c r="G674" s="6">
        <f t="shared" si="62"/>
        <v>52</v>
      </c>
      <c r="H674" s="6">
        <f t="shared" si="63"/>
        <v>1900</v>
      </c>
      <c r="I674" s="6">
        <f t="shared" si="60"/>
        <v>0</v>
      </c>
      <c r="J674" s="6">
        <f t="shared" si="61"/>
        <v>0</v>
      </c>
      <c r="K674" s="7"/>
      <c r="L674" s="7"/>
      <c r="M674" s="6">
        <f t="shared" si="64"/>
        <v>0</v>
      </c>
      <c r="N674" s="6">
        <f t="shared" si="65"/>
        <v>0</v>
      </c>
    </row>
    <row r="675" spans="3:14" x14ac:dyDescent="0.25">
      <c r="C675" s="8"/>
      <c r="D675" s="8"/>
      <c r="E675" s="7"/>
      <c r="F675" s="19"/>
      <c r="G675" s="6">
        <f t="shared" si="62"/>
        <v>52</v>
      </c>
      <c r="H675" s="6">
        <f t="shared" si="63"/>
        <v>1900</v>
      </c>
      <c r="I675" s="6">
        <f t="shared" si="60"/>
        <v>0</v>
      </c>
      <c r="J675" s="6">
        <f t="shared" si="61"/>
        <v>0</v>
      </c>
      <c r="K675" s="7"/>
      <c r="L675" s="7"/>
      <c r="M675" s="6">
        <f t="shared" si="64"/>
        <v>0</v>
      </c>
      <c r="N675" s="6">
        <f t="shared" si="65"/>
        <v>0</v>
      </c>
    </row>
    <row r="676" spans="3:14" x14ac:dyDescent="0.25">
      <c r="C676" s="8"/>
      <c r="D676" s="8"/>
      <c r="E676" s="7"/>
      <c r="F676" s="19"/>
      <c r="G676" s="6">
        <f t="shared" si="62"/>
        <v>52</v>
      </c>
      <c r="H676" s="6">
        <f t="shared" si="63"/>
        <v>1900</v>
      </c>
      <c r="I676" s="6">
        <f t="shared" si="60"/>
        <v>0</v>
      </c>
      <c r="J676" s="6">
        <f t="shared" si="61"/>
        <v>0</v>
      </c>
      <c r="K676" s="7"/>
      <c r="L676" s="7"/>
      <c r="M676" s="6">
        <f t="shared" si="64"/>
        <v>0</v>
      </c>
      <c r="N676" s="6">
        <f t="shared" si="65"/>
        <v>0</v>
      </c>
    </row>
    <row r="677" spans="3:14" x14ac:dyDescent="0.25">
      <c r="C677" s="8"/>
      <c r="D677" s="8"/>
      <c r="E677" s="7"/>
      <c r="F677" s="19"/>
      <c r="G677" s="6">
        <f t="shared" si="62"/>
        <v>52</v>
      </c>
      <c r="H677" s="6">
        <f t="shared" si="63"/>
        <v>1900</v>
      </c>
      <c r="I677" s="6">
        <f t="shared" si="60"/>
        <v>0</v>
      </c>
      <c r="J677" s="6">
        <f t="shared" si="61"/>
        <v>0</v>
      </c>
      <c r="K677" s="7"/>
      <c r="L677" s="7"/>
      <c r="M677" s="6">
        <f t="shared" si="64"/>
        <v>0</v>
      </c>
      <c r="N677" s="6">
        <f t="shared" si="65"/>
        <v>0</v>
      </c>
    </row>
    <row r="678" spans="3:14" x14ac:dyDescent="0.25">
      <c r="C678" s="8"/>
      <c r="D678" s="8"/>
      <c r="E678" s="7"/>
      <c r="F678" s="19"/>
      <c r="G678" s="6">
        <f t="shared" si="62"/>
        <v>52</v>
      </c>
      <c r="H678" s="6">
        <f t="shared" si="63"/>
        <v>1900</v>
      </c>
      <c r="I678" s="6">
        <f t="shared" si="60"/>
        <v>0</v>
      </c>
      <c r="J678" s="6">
        <f t="shared" si="61"/>
        <v>0</v>
      </c>
      <c r="K678" s="7"/>
      <c r="L678" s="7"/>
      <c r="M678" s="6">
        <f t="shared" si="64"/>
        <v>0</v>
      </c>
      <c r="N678" s="6">
        <f t="shared" si="65"/>
        <v>0</v>
      </c>
    </row>
    <row r="679" spans="3:14" x14ac:dyDescent="0.25">
      <c r="C679" s="8"/>
      <c r="D679" s="8"/>
      <c r="E679" s="7"/>
      <c r="F679" s="19"/>
      <c r="G679" s="6">
        <f t="shared" si="62"/>
        <v>52</v>
      </c>
      <c r="H679" s="6">
        <f t="shared" si="63"/>
        <v>1900</v>
      </c>
      <c r="I679" s="6">
        <f t="shared" si="60"/>
        <v>0</v>
      </c>
      <c r="J679" s="6">
        <f t="shared" si="61"/>
        <v>0</v>
      </c>
      <c r="K679" s="7"/>
      <c r="L679" s="7"/>
      <c r="M679" s="6">
        <f t="shared" si="64"/>
        <v>0</v>
      </c>
      <c r="N679" s="6">
        <f t="shared" si="65"/>
        <v>0</v>
      </c>
    </row>
    <row r="680" spans="3:14" x14ac:dyDescent="0.25">
      <c r="C680" s="8"/>
      <c r="D680" s="8"/>
      <c r="E680" s="7"/>
      <c r="F680" s="19"/>
      <c r="G680" s="6">
        <f t="shared" si="62"/>
        <v>52</v>
      </c>
      <c r="H680" s="6">
        <f t="shared" si="63"/>
        <v>1900</v>
      </c>
      <c r="I680" s="6">
        <f t="shared" si="60"/>
        <v>0</v>
      </c>
      <c r="J680" s="6">
        <f t="shared" si="61"/>
        <v>0</v>
      </c>
      <c r="K680" s="7"/>
      <c r="L680" s="7"/>
      <c r="M680" s="6">
        <f t="shared" si="64"/>
        <v>0</v>
      </c>
      <c r="N680" s="6">
        <f t="shared" si="65"/>
        <v>0</v>
      </c>
    </row>
    <row r="681" spans="3:14" x14ac:dyDescent="0.25">
      <c r="C681" s="8"/>
      <c r="D681" s="8"/>
      <c r="E681" s="7"/>
      <c r="F681" s="19"/>
      <c r="G681" s="6">
        <f t="shared" si="62"/>
        <v>52</v>
      </c>
      <c r="H681" s="6">
        <f t="shared" si="63"/>
        <v>1900</v>
      </c>
      <c r="I681" s="6">
        <f t="shared" si="60"/>
        <v>0</v>
      </c>
      <c r="J681" s="6">
        <f t="shared" si="61"/>
        <v>0</v>
      </c>
      <c r="K681" s="7"/>
      <c r="L681" s="7"/>
      <c r="M681" s="6">
        <f t="shared" si="64"/>
        <v>0</v>
      </c>
      <c r="N681" s="6">
        <f t="shared" si="65"/>
        <v>0</v>
      </c>
    </row>
    <row r="682" spans="3:14" x14ac:dyDescent="0.25">
      <c r="C682" s="8"/>
      <c r="D682" s="8"/>
      <c r="E682" s="7"/>
      <c r="F682" s="19"/>
      <c r="G682" s="6">
        <f t="shared" si="62"/>
        <v>52</v>
      </c>
      <c r="H682" s="6">
        <f t="shared" si="63"/>
        <v>1900</v>
      </c>
      <c r="I682" s="6">
        <f t="shared" si="60"/>
        <v>0</v>
      </c>
      <c r="J682" s="6">
        <f t="shared" si="61"/>
        <v>0</v>
      </c>
      <c r="K682" s="7"/>
      <c r="L682" s="7"/>
      <c r="M682" s="6">
        <f t="shared" si="64"/>
        <v>0</v>
      </c>
      <c r="N682" s="6">
        <f t="shared" si="65"/>
        <v>0</v>
      </c>
    </row>
    <row r="683" spans="3:14" x14ac:dyDescent="0.25">
      <c r="C683" s="8"/>
      <c r="D683" s="8"/>
      <c r="E683" s="7"/>
      <c r="F683" s="19"/>
      <c r="G683" s="6">
        <f t="shared" si="62"/>
        <v>52</v>
      </c>
      <c r="H683" s="6">
        <f t="shared" si="63"/>
        <v>1900</v>
      </c>
      <c r="I683" s="6">
        <f t="shared" si="60"/>
        <v>0</v>
      </c>
      <c r="J683" s="6">
        <f t="shared" si="61"/>
        <v>0</v>
      </c>
      <c r="K683" s="7"/>
      <c r="L683" s="7"/>
      <c r="M683" s="6">
        <f t="shared" si="64"/>
        <v>0</v>
      </c>
      <c r="N683" s="6">
        <f t="shared" si="65"/>
        <v>0</v>
      </c>
    </row>
    <row r="684" spans="3:14" x14ac:dyDescent="0.25">
      <c r="C684" s="8"/>
      <c r="D684" s="8"/>
      <c r="E684" s="7"/>
      <c r="F684" s="19"/>
      <c r="G684" s="6">
        <f t="shared" si="62"/>
        <v>52</v>
      </c>
      <c r="H684" s="6">
        <f t="shared" si="63"/>
        <v>1900</v>
      </c>
      <c r="I684" s="6">
        <f t="shared" si="60"/>
        <v>0</v>
      </c>
      <c r="J684" s="6">
        <f t="shared" si="61"/>
        <v>0</v>
      </c>
      <c r="K684" s="7"/>
      <c r="L684" s="7"/>
      <c r="M684" s="6">
        <f t="shared" si="64"/>
        <v>0</v>
      </c>
      <c r="N684" s="6">
        <f t="shared" si="65"/>
        <v>0</v>
      </c>
    </row>
    <row r="685" spans="3:14" x14ac:dyDescent="0.25">
      <c r="C685" s="8"/>
      <c r="D685" s="8"/>
      <c r="E685" s="7"/>
      <c r="F685" s="19"/>
      <c r="G685" s="6">
        <f t="shared" si="62"/>
        <v>52</v>
      </c>
      <c r="H685" s="6">
        <f t="shared" si="63"/>
        <v>1900</v>
      </c>
      <c r="I685" s="6">
        <f t="shared" si="60"/>
        <v>0</v>
      </c>
      <c r="J685" s="6">
        <f t="shared" si="61"/>
        <v>0</v>
      </c>
      <c r="K685" s="7"/>
      <c r="L685" s="7"/>
      <c r="M685" s="6">
        <f t="shared" si="64"/>
        <v>0</v>
      </c>
      <c r="N685" s="6">
        <f t="shared" si="65"/>
        <v>0</v>
      </c>
    </row>
    <row r="686" spans="3:14" x14ac:dyDescent="0.25">
      <c r="C686" s="8"/>
      <c r="D686" s="8"/>
      <c r="E686" s="7"/>
      <c r="F686" s="19"/>
      <c r="G686" s="6">
        <f t="shared" si="62"/>
        <v>52</v>
      </c>
      <c r="H686" s="6">
        <f t="shared" si="63"/>
        <v>1900</v>
      </c>
      <c r="I686" s="6">
        <f t="shared" si="60"/>
        <v>0</v>
      </c>
      <c r="J686" s="6">
        <f t="shared" si="61"/>
        <v>0</v>
      </c>
      <c r="K686" s="7"/>
      <c r="L686" s="7"/>
      <c r="M686" s="6">
        <f t="shared" si="64"/>
        <v>0</v>
      </c>
      <c r="N686" s="6">
        <f t="shared" si="65"/>
        <v>0</v>
      </c>
    </row>
    <row r="687" spans="3:14" x14ac:dyDescent="0.25">
      <c r="C687" s="8"/>
      <c r="D687" s="8"/>
      <c r="E687" s="7"/>
      <c r="F687" s="19"/>
      <c r="G687" s="6">
        <f t="shared" si="62"/>
        <v>52</v>
      </c>
      <c r="H687" s="6">
        <f t="shared" si="63"/>
        <v>1900</v>
      </c>
      <c r="I687" s="6">
        <f t="shared" si="60"/>
        <v>0</v>
      </c>
      <c r="J687" s="6">
        <f t="shared" si="61"/>
        <v>0</v>
      </c>
      <c r="K687" s="7"/>
      <c r="L687" s="7"/>
      <c r="M687" s="6">
        <f t="shared" si="64"/>
        <v>0</v>
      </c>
      <c r="N687" s="6">
        <f t="shared" si="65"/>
        <v>0</v>
      </c>
    </row>
    <row r="688" spans="3:14" x14ac:dyDescent="0.25">
      <c r="C688" s="8"/>
      <c r="D688" s="8"/>
      <c r="E688" s="7"/>
      <c r="F688" s="19"/>
      <c r="G688" s="6">
        <f t="shared" si="62"/>
        <v>52</v>
      </c>
      <c r="H688" s="6">
        <f t="shared" si="63"/>
        <v>1900</v>
      </c>
      <c r="I688" s="6">
        <f t="shared" si="60"/>
        <v>0</v>
      </c>
      <c r="J688" s="6">
        <f t="shared" si="61"/>
        <v>0</v>
      </c>
      <c r="K688" s="7"/>
      <c r="L688" s="7"/>
      <c r="M688" s="6">
        <f t="shared" si="64"/>
        <v>0</v>
      </c>
      <c r="N688" s="6">
        <f t="shared" si="65"/>
        <v>0</v>
      </c>
    </row>
    <row r="689" spans="3:14" x14ac:dyDescent="0.25">
      <c r="C689" s="8"/>
      <c r="D689" s="8"/>
      <c r="E689" s="7"/>
      <c r="F689" s="19"/>
      <c r="G689" s="6">
        <f t="shared" si="62"/>
        <v>52</v>
      </c>
      <c r="H689" s="6">
        <f t="shared" si="63"/>
        <v>1900</v>
      </c>
      <c r="I689" s="6">
        <f t="shared" si="60"/>
        <v>0</v>
      </c>
      <c r="J689" s="6">
        <f t="shared" si="61"/>
        <v>0</v>
      </c>
      <c r="K689" s="7"/>
      <c r="L689" s="7"/>
      <c r="M689" s="6">
        <f t="shared" si="64"/>
        <v>0</v>
      </c>
      <c r="N689" s="6">
        <f t="shared" si="65"/>
        <v>0</v>
      </c>
    </row>
    <row r="690" spans="3:14" x14ac:dyDescent="0.25">
      <c r="C690" s="8"/>
      <c r="D690" s="8"/>
      <c r="E690" s="7"/>
      <c r="F690" s="19"/>
      <c r="G690" s="6">
        <f t="shared" si="62"/>
        <v>52</v>
      </c>
      <c r="H690" s="6">
        <f t="shared" si="63"/>
        <v>1900</v>
      </c>
      <c r="I690" s="6">
        <f t="shared" si="60"/>
        <v>0</v>
      </c>
      <c r="J690" s="6">
        <f t="shared" si="61"/>
        <v>0</v>
      </c>
      <c r="K690" s="7"/>
      <c r="L690" s="7"/>
      <c r="M690" s="6">
        <f t="shared" si="64"/>
        <v>0</v>
      </c>
      <c r="N690" s="6">
        <f t="shared" si="65"/>
        <v>0</v>
      </c>
    </row>
    <row r="691" spans="3:14" x14ac:dyDescent="0.25">
      <c r="C691" s="8"/>
      <c r="D691" s="8"/>
      <c r="E691" s="7"/>
      <c r="F691" s="19"/>
      <c r="G691" s="6">
        <f t="shared" si="62"/>
        <v>52</v>
      </c>
      <c r="H691" s="6">
        <f t="shared" si="63"/>
        <v>1900</v>
      </c>
      <c r="I691" s="6">
        <f t="shared" si="60"/>
        <v>0</v>
      </c>
      <c r="J691" s="6">
        <f t="shared" si="61"/>
        <v>0</v>
      </c>
      <c r="K691" s="7"/>
      <c r="L691" s="7"/>
      <c r="M691" s="6">
        <f t="shared" si="64"/>
        <v>0</v>
      </c>
      <c r="N691" s="6">
        <f t="shared" si="65"/>
        <v>0</v>
      </c>
    </row>
    <row r="692" spans="3:14" x14ac:dyDescent="0.25">
      <c r="C692" s="8"/>
      <c r="D692" s="8"/>
      <c r="E692" s="7"/>
      <c r="F692" s="19"/>
      <c r="G692" s="6">
        <f t="shared" si="62"/>
        <v>52</v>
      </c>
      <c r="H692" s="6">
        <f t="shared" si="63"/>
        <v>1900</v>
      </c>
      <c r="I692" s="6">
        <f t="shared" si="60"/>
        <v>0</v>
      </c>
      <c r="J692" s="6">
        <f t="shared" si="61"/>
        <v>0</v>
      </c>
      <c r="K692" s="7"/>
      <c r="L692" s="7"/>
      <c r="M692" s="6">
        <f t="shared" si="64"/>
        <v>0</v>
      </c>
      <c r="N692" s="6">
        <f t="shared" si="65"/>
        <v>0</v>
      </c>
    </row>
    <row r="693" spans="3:14" x14ac:dyDescent="0.25">
      <c r="C693" s="8"/>
      <c r="D693" s="8"/>
      <c r="E693" s="7"/>
      <c r="F693" s="19"/>
      <c r="G693" s="6">
        <f t="shared" si="62"/>
        <v>52</v>
      </c>
      <c r="H693" s="6">
        <f t="shared" si="63"/>
        <v>1900</v>
      </c>
      <c r="I693" s="6">
        <f t="shared" si="60"/>
        <v>0</v>
      </c>
      <c r="J693" s="6">
        <f t="shared" si="61"/>
        <v>0</v>
      </c>
      <c r="K693" s="7"/>
      <c r="L693" s="7"/>
      <c r="M693" s="6">
        <f t="shared" si="64"/>
        <v>0</v>
      </c>
      <c r="N693" s="6">
        <f t="shared" si="65"/>
        <v>0</v>
      </c>
    </row>
    <row r="694" spans="3:14" x14ac:dyDescent="0.25">
      <c r="C694" s="8"/>
      <c r="D694" s="8"/>
      <c r="E694" s="7"/>
      <c r="F694" s="19"/>
      <c r="G694" s="6">
        <f t="shared" si="62"/>
        <v>52</v>
      </c>
      <c r="H694" s="6">
        <f t="shared" si="63"/>
        <v>1900</v>
      </c>
      <c r="I694" s="6">
        <f t="shared" si="60"/>
        <v>0</v>
      </c>
      <c r="J694" s="6">
        <f t="shared" si="61"/>
        <v>0</v>
      </c>
      <c r="K694" s="7"/>
      <c r="L694" s="7"/>
      <c r="M694" s="6">
        <f t="shared" si="64"/>
        <v>0</v>
      </c>
      <c r="N694" s="6">
        <f t="shared" si="65"/>
        <v>0</v>
      </c>
    </row>
    <row r="695" spans="3:14" x14ac:dyDescent="0.25">
      <c r="C695" s="8"/>
      <c r="D695" s="8"/>
      <c r="E695" s="7"/>
      <c r="F695" s="19"/>
      <c r="G695" s="6">
        <f t="shared" si="62"/>
        <v>52</v>
      </c>
      <c r="H695" s="6">
        <f t="shared" si="63"/>
        <v>1900</v>
      </c>
      <c r="I695" s="6">
        <f t="shared" si="60"/>
        <v>0</v>
      </c>
      <c r="J695" s="6">
        <f t="shared" si="61"/>
        <v>0</v>
      </c>
      <c r="K695" s="7"/>
      <c r="L695" s="7"/>
      <c r="M695" s="6">
        <f t="shared" si="64"/>
        <v>0</v>
      </c>
      <c r="N695" s="6">
        <f t="shared" si="65"/>
        <v>0</v>
      </c>
    </row>
    <row r="696" spans="3:14" x14ac:dyDescent="0.25">
      <c r="C696" s="8"/>
      <c r="D696" s="8"/>
      <c r="E696" s="7"/>
      <c r="F696" s="19"/>
      <c r="G696" s="6">
        <f t="shared" si="62"/>
        <v>52</v>
      </c>
      <c r="H696" s="6">
        <f t="shared" si="63"/>
        <v>1900</v>
      </c>
      <c r="I696" s="6">
        <f t="shared" si="60"/>
        <v>0</v>
      </c>
      <c r="J696" s="6">
        <f t="shared" si="61"/>
        <v>0</v>
      </c>
      <c r="K696" s="7"/>
      <c r="L696" s="7"/>
      <c r="M696" s="6">
        <f t="shared" si="64"/>
        <v>0</v>
      </c>
      <c r="N696" s="6">
        <f t="shared" si="65"/>
        <v>0</v>
      </c>
    </row>
    <row r="697" spans="3:14" x14ac:dyDescent="0.25">
      <c r="C697" s="8"/>
      <c r="D697" s="8"/>
      <c r="E697" s="7"/>
      <c r="F697" s="19"/>
      <c r="G697" s="6">
        <f t="shared" si="62"/>
        <v>52</v>
      </c>
      <c r="H697" s="6">
        <f t="shared" si="63"/>
        <v>1900</v>
      </c>
      <c r="I697" s="6">
        <f t="shared" si="60"/>
        <v>0</v>
      </c>
      <c r="J697" s="6">
        <f t="shared" si="61"/>
        <v>0</v>
      </c>
      <c r="K697" s="7"/>
      <c r="L697" s="7"/>
      <c r="M697" s="6">
        <f t="shared" si="64"/>
        <v>0</v>
      </c>
      <c r="N697" s="6">
        <f t="shared" si="65"/>
        <v>0</v>
      </c>
    </row>
    <row r="698" spans="3:14" x14ac:dyDescent="0.25">
      <c r="C698" s="8"/>
      <c r="D698" s="8"/>
      <c r="E698" s="7"/>
      <c r="F698" s="19"/>
      <c r="G698" s="6">
        <f t="shared" si="62"/>
        <v>52</v>
      </c>
      <c r="H698" s="6">
        <f t="shared" si="63"/>
        <v>1900</v>
      </c>
      <c r="I698" s="6">
        <f t="shared" si="60"/>
        <v>0</v>
      </c>
      <c r="J698" s="6">
        <f t="shared" si="61"/>
        <v>0</v>
      </c>
      <c r="K698" s="7"/>
      <c r="L698" s="7"/>
      <c r="M698" s="6">
        <f t="shared" si="64"/>
        <v>0</v>
      </c>
      <c r="N698" s="6">
        <f t="shared" si="65"/>
        <v>0</v>
      </c>
    </row>
    <row r="699" spans="3:14" x14ac:dyDescent="0.25">
      <c r="C699" s="8"/>
      <c r="D699" s="8"/>
      <c r="E699" s="7"/>
      <c r="F699" s="19"/>
      <c r="G699" s="6">
        <f t="shared" si="62"/>
        <v>52</v>
      </c>
      <c r="H699" s="6">
        <f t="shared" si="63"/>
        <v>1900</v>
      </c>
      <c r="I699" s="6">
        <f t="shared" si="60"/>
        <v>0</v>
      </c>
      <c r="J699" s="6">
        <f t="shared" si="61"/>
        <v>0</v>
      </c>
      <c r="K699" s="7"/>
      <c r="L699" s="7"/>
      <c r="M699" s="6">
        <f t="shared" si="64"/>
        <v>0</v>
      </c>
      <c r="N699" s="6">
        <f t="shared" si="65"/>
        <v>0</v>
      </c>
    </row>
    <row r="700" spans="3:14" x14ac:dyDescent="0.25">
      <c r="C700" s="8"/>
      <c r="D700" s="8"/>
      <c r="E700" s="7"/>
      <c r="F700" s="19"/>
      <c r="G700" s="6">
        <f t="shared" si="62"/>
        <v>52</v>
      </c>
      <c r="H700" s="6">
        <f t="shared" si="63"/>
        <v>1900</v>
      </c>
      <c r="I700" s="6">
        <f t="shared" si="60"/>
        <v>0</v>
      </c>
      <c r="J700" s="6">
        <f t="shared" si="61"/>
        <v>0</v>
      </c>
      <c r="K700" s="7"/>
      <c r="L700" s="7"/>
      <c r="M700" s="6">
        <f t="shared" si="64"/>
        <v>0</v>
      </c>
      <c r="N700" s="6">
        <f t="shared" si="65"/>
        <v>0</v>
      </c>
    </row>
    <row r="701" spans="3:14" x14ac:dyDescent="0.25">
      <c r="C701" s="8"/>
      <c r="D701" s="8"/>
      <c r="E701" s="7"/>
      <c r="F701" s="19"/>
      <c r="G701" s="6">
        <f t="shared" si="62"/>
        <v>52</v>
      </c>
      <c r="H701" s="6">
        <f t="shared" si="63"/>
        <v>1900</v>
      </c>
      <c r="I701" s="6">
        <f t="shared" si="60"/>
        <v>0</v>
      </c>
      <c r="J701" s="6">
        <f t="shared" si="61"/>
        <v>0</v>
      </c>
      <c r="K701" s="7"/>
      <c r="L701" s="7"/>
      <c r="M701" s="6">
        <f t="shared" si="64"/>
        <v>0</v>
      </c>
      <c r="N701" s="6">
        <f t="shared" si="65"/>
        <v>0</v>
      </c>
    </row>
    <row r="702" spans="3:14" x14ac:dyDescent="0.25">
      <c r="C702" s="8"/>
      <c r="D702" s="8"/>
      <c r="E702" s="7"/>
      <c r="F702" s="19"/>
      <c r="G702" s="6">
        <f t="shared" si="62"/>
        <v>52</v>
      </c>
      <c r="H702" s="6">
        <f t="shared" si="63"/>
        <v>1900</v>
      </c>
      <c r="I702" s="6">
        <f t="shared" si="60"/>
        <v>0</v>
      </c>
      <c r="J702" s="6">
        <f t="shared" si="61"/>
        <v>0</v>
      </c>
      <c r="K702" s="7"/>
      <c r="L702" s="7"/>
      <c r="M702" s="6">
        <f t="shared" si="64"/>
        <v>0</v>
      </c>
      <c r="N702" s="6">
        <f t="shared" si="65"/>
        <v>0</v>
      </c>
    </row>
    <row r="703" spans="3:14" x14ac:dyDescent="0.25">
      <c r="C703" s="8"/>
      <c r="D703" s="8"/>
      <c r="E703" s="7"/>
      <c r="F703" s="19"/>
      <c r="G703" s="6">
        <f t="shared" si="62"/>
        <v>52</v>
      </c>
      <c r="H703" s="6">
        <f t="shared" si="63"/>
        <v>1900</v>
      </c>
      <c r="I703" s="6">
        <f t="shared" si="60"/>
        <v>0</v>
      </c>
      <c r="J703" s="6">
        <f t="shared" si="61"/>
        <v>0</v>
      </c>
      <c r="K703" s="7"/>
      <c r="L703" s="7"/>
      <c r="M703" s="6">
        <f t="shared" si="64"/>
        <v>0</v>
      </c>
      <c r="N703" s="6">
        <f t="shared" si="65"/>
        <v>0</v>
      </c>
    </row>
    <row r="704" spans="3:14" x14ac:dyDescent="0.25">
      <c r="C704" s="8"/>
      <c r="D704" s="8"/>
      <c r="E704" s="7"/>
      <c r="F704" s="19"/>
      <c r="G704" s="6">
        <f t="shared" si="62"/>
        <v>52</v>
      </c>
      <c r="H704" s="6">
        <f t="shared" si="63"/>
        <v>1900</v>
      </c>
      <c r="I704" s="6">
        <f t="shared" si="60"/>
        <v>0</v>
      </c>
      <c r="J704" s="6">
        <f t="shared" si="61"/>
        <v>0</v>
      </c>
      <c r="K704" s="7"/>
      <c r="L704" s="7"/>
      <c r="M704" s="6">
        <f t="shared" si="64"/>
        <v>0</v>
      </c>
      <c r="N704" s="6">
        <f t="shared" si="65"/>
        <v>0</v>
      </c>
    </row>
    <row r="705" spans="3:14" x14ac:dyDescent="0.25">
      <c r="C705" s="8"/>
      <c r="D705" s="8"/>
      <c r="E705" s="7"/>
      <c r="F705" s="19"/>
      <c r="G705" s="6">
        <f t="shared" si="62"/>
        <v>52</v>
      </c>
      <c r="H705" s="6">
        <f t="shared" si="63"/>
        <v>1900</v>
      </c>
      <c r="I705" s="6">
        <f t="shared" si="60"/>
        <v>0</v>
      </c>
      <c r="J705" s="6">
        <f t="shared" si="61"/>
        <v>0</v>
      </c>
      <c r="K705" s="7"/>
      <c r="L705" s="7"/>
      <c r="M705" s="6">
        <f t="shared" si="64"/>
        <v>0</v>
      </c>
      <c r="N705" s="6">
        <f t="shared" si="65"/>
        <v>0</v>
      </c>
    </row>
    <row r="706" spans="3:14" x14ac:dyDescent="0.25">
      <c r="C706" s="8"/>
      <c r="D706" s="8"/>
      <c r="E706" s="7"/>
      <c r="F706" s="19"/>
      <c r="G706" s="6">
        <f t="shared" si="62"/>
        <v>52</v>
      </c>
      <c r="H706" s="6">
        <f t="shared" si="63"/>
        <v>1900</v>
      </c>
      <c r="I706" s="6">
        <f t="shared" si="60"/>
        <v>0</v>
      </c>
      <c r="J706" s="6">
        <f t="shared" si="61"/>
        <v>0</v>
      </c>
      <c r="K706" s="7"/>
      <c r="L706" s="7"/>
      <c r="M706" s="6">
        <f t="shared" si="64"/>
        <v>0</v>
      </c>
      <c r="N706" s="6">
        <f t="shared" si="65"/>
        <v>0</v>
      </c>
    </row>
    <row r="707" spans="3:14" x14ac:dyDescent="0.25">
      <c r="C707" s="8"/>
      <c r="D707" s="8"/>
      <c r="E707" s="7"/>
      <c r="F707" s="19"/>
      <c r="G707" s="6">
        <f t="shared" si="62"/>
        <v>52</v>
      </c>
      <c r="H707" s="6">
        <f t="shared" si="63"/>
        <v>1900</v>
      </c>
      <c r="I707" s="6">
        <f t="shared" si="60"/>
        <v>0</v>
      </c>
      <c r="J707" s="6">
        <f t="shared" si="61"/>
        <v>0</v>
      </c>
      <c r="K707" s="7"/>
      <c r="L707" s="7"/>
      <c r="M707" s="6">
        <f t="shared" si="64"/>
        <v>0</v>
      </c>
      <c r="N707" s="6">
        <f t="shared" si="65"/>
        <v>0</v>
      </c>
    </row>
    <row r="708" spans="3:14" x14ac:dyDescent="0.25">
      <c r="C708" s="8"/>
      <c r="D708" s="8"/>
      <c r="E708" s="7"/>
      <c r="F708" s="19"/>
      <c r="G708" s="6">
        <f t="shared" si="62"/>
        <v>52</v>
      </c>
      <c r="H708" s="6">
        <f t="shared" si="63"/>
        <v>1900</v>
      </c>
      <c r="I708" s="6">
        <f t="shared" si="60"/>
        <v>0</v>
      </c>
      <c r="J708" s="6">
        <f t="shared" si="61"/>
        <v>0</v>
      </c>
      <c r="K708" s="7"/>
      <c r="L708" s="7"/>
      <c r="M708" s="6">
        <f t="shared" si="64"/>
        <v>0</v>
      </c>
      <c r="N708" s="6">
        <f t="shared" si="65"/>
        <v>0</v>
      </c>
    </row>
    <row r="709" spans="3:14" x14ac:dyDescent="0.25">
      <c r="C709" s="8"/>
      <c r="D709" s="8"/>
      <c r="E709" s="7"/>
      <c r="F709" s="19"/>
      <c r="G709" s="6">
        <f t="shared" si="62"/>
        <v>52</v>
      </c>
      <c r="H709" s="6">
        <f t="shared" si="63"/>
        <v>1900</v>
      </c>
      <c r="I709" s="6">
        <f t="shared" si="60"/>
        <v>0</v>
      </c>
      <c r="J709" s="6">
        <f t="shared" si="61"/>
        <v>0</v>
      </c>
      <c r="K709" s="7"/>
      <c r="L709" s="7"/>
      <c r="M709" s="6">
        <f t="shared" si="64"/>
        <v>0</v>
      </c>
      <c r="N709" s="6">
        <f t="shared" si="65"/>
        <v>0</v>
      </c>
    </row>
    <row r="710" spans="3:14" x14ac:dyDescent="0.25">
      <c r="C710" s="8"/>
      <c r="D710" s="8"/>
      <c r="E710" s="7"/>
      <c r="F710" s="19"/>
      <c r="G710" s="6">
        <f t="shared" si="62"/>
        <v>52</v>
      </c>
      <c r="H710" s="6">
        <f t="shared" si="63"/>
        <v>1900</v>
      </c>
      <c r="I710" s="6">
        <f t="shared" si="60"/>
        <v>0</v>
      </c>
      <c r="J710" s="6">
        <f t="shared" si="61"/>
        <v>0</v>
      </c>
      <c r="K710" s="7"/>
      <c r="L710" s="7"/>
      <c r="M710" s="6">
        <f t="shared" si="64"/>
        <v>0</v>
      </c>
      <c r="N710" s="6">
        <f t="shared" si="65"/>
        <v>0</v>
      </c>
    </row>
    <row r="711" spans="3:14" x14ac:dyDescent="0.25">
      <c r="C711" s="8"/>
      <c r="D711" s="8"/>
      <c r="E711" s="7"/>
      <c r="F711" s="19"/>
      <c r="G711" s="6">
        <f t="shared" si="62"/>
        <v>52</v>
      </c>
      <c r="H711" s="6">
        <f t="shared" si="63"/>
        <v>1900</v>
      </c>
      <c r="I711" s="6">
        <f t="shared" si="60"/>
        <v>0</v>
      </c>
      <c r="J711" s="6">
        <f t="shared" si="61"/>
        <v>0</v>
      </c>
      <c r="K711" s="7"/>
      <c r="L711" s="7"/>
      <c r="M711" s="6">
        <f t="shared" si="64"/>
        <v>0</v>
      </c>
      <c r="N711" s="6">
        <f t="shared" si="65"/>
        <v>0</v>
      </c>
    </row>
    <row r="712" spans="3:14" x14ac:dyDescent="0.25">
      <c r="C712" s="8"/>
      <c r="D712" s="8"/>
      <c r="E712" s="7"/>
      <c r="F712" s="19"/>
      <c r="G712" s="6">
        <f t="shared" si="62"/>
        <v>52</v>
      </c>
      <c r="H712" s="6">
        <f t="shared" si="63"/>
        <v>1900</v>
      </c>
      <c r="I712" s="6">
        <f t="shared" si="60"/>
        <v>0</v>
      </c>
      <c r="J712" s="6">
        <f t="shared" si="61"/>
        <v>0</v>
      </c>
      <c r="K712" s="7"/>
      <c r="L712" s="7"/>
      <c r="M712" s="6">
        <f t="shared" si="64"/>
        <v>0</v>
      </c>
      <c r="N712" s="6">
        <f t="shared" si="65"/>
        <v>0</v>
      </c>
    </row>
    <row r="713" spans="3:14" x14ac:dyDescent="0.25">
      <c r="C713" s="8"/>
      <c r="D713" s="8"/>
      <c r="E713" s="7"/>
      <c r="F713" s="19"/>
      <c r="G713" s="6">
        <f t="shared" si="62"/>
        <v>52</v>
      </c>
      <c r="H713" s="6">
        <f t="shared" si="63"/>
        <v>1900</v>
      </c>
      <c r="I713" s="6">
        <f t="shared" si="60"/>
        <v>0</v>
      </c>
      <c r="J713" s="6">
        <f t="shared" si="61"/>
        <v>0</v>
      </c>
      <c r="K713" s="7"/>
      <c r="L713" s="7"/>
      <c r="M713" s="6">
        <f t="shared" si="64"/>
        <v>0</v>
      </c>
      <c r="N713" s="6">
        <f t="shared" si="65"/>
        <v>0</v>
      </c>
    </row>
    <row r="714" spans="3:14" x14ac:dyDescent="0.25">
      <c r="C714" s="8"/>
      <c r="D714" s="8"/>
      <c r="E714" s="7"/>
      <c r="F714" s="19"/>
      <c r="G714" s="6">
        <f t="shared" si="62"/>
        <v>52</v>
      </c>
      <c r="H714" s="6">
        <f t="shared" si="63"/>
        <v>1900</v>
      </c>
      <c r="I714" s="6">
        <f t="shared" ref="I714:I777" si="66">_xlfn.XLOOKUP(E714, P:P, Q:Q, "")</f>
        <v>0</v>
      </c>
      <c r="J714" s="6">
        <f t="shared" ref="J714:J777" si="67">_xlfn.XLOOKUP(E714, P:P, R:R, "")</f>
        <v>0</v>
      </c>
      <c r="K714" s="7"/>
      <c r="L714" s="7"/>
      <c r="M714" s="6">
        <f t="shared" si="64"/>
        <v>0</v>
      </c>
      <c r="N714" s="6">
        <f t="shared" si="65"/>
        <v>0</v>
      </c>
    </row>
    <row r="715" spans="3:14" x14ac:dyDescent="0.25">
      <c r="C715" s="8"/>
      <c r="D715" s="8"/>
      <c r="E715" s="7"/>
      <c r="F715" s="19"/>
      <c r="G715" s="6">
        <f t="shared" ref="G715:G778" si="68">WEEKNUM(C715, 21)</f>
        <v>52</v>
      </c>
      <c r="H715" s="6">
        <f t="shared" ref="H715:H778" si="69">YEAR(C715)</f>
        <v>1900</v>
      </c>
      <c r="I715" s="6">
        <f t="shared" si="66"/>
        <v>0</v>
      </c>
      <c r="J715" s="6">
        <f t="shared" si="67"/>
        <v>0</v>
      </c>
      <c r="K715" s="7"/>
      <c r="L715" s="7"/>
      <c r="M715" s="6">
        <f t="shared" ref="M715:M778" si="70">IF( K715 &lt;&gt; "", K715, I715)</f>
        <v>0</v>
      </c>
      <c r="N715" s="6">
        <f t="shared" ref="N715:N778" si="71">IF( L715 &lt;&gt; "", L715, J715)</f>
        <v>0</v>
      </c>
    </row>
    <row r="716" spans="3:14" x14ac:dyDescent="0.25">
      <c r="C716" s="8"/>
      <c r="D716" s="8"/>
      <c r="E716" s="7"/>
      <c r="F716" s="19"/>
      <c r="G716" s="6">
        <f t="shared" si="68"/>
        <v>52</v>
      </c>
      <c r="H716" s="6">
        <f t="shared" si="69"/>
        <v>1900</v>
      </c>
      <c r="I716" s="6">
        <f t="shared" si="66"/>
        <v>0</v>
      </c>
      <c r="J716" s="6">
        <f t="shared" si="67"/>
        <v>0</v>
      </c>
      <c r="K716" s="7"/>
      <c r="L716" s="7"/>
      <c r="M716" s="6">
        <f t="shared" si="70"/>
        <v>0</v>
      </c>
      <c r="N716" s="6">
        <f t="shared" si="71"/>
        <v>0</v>
      </c>
    </row>
    <row r="717" spans="3:14" x14ac:dyDescent="0.25">
      <c r="C717" s="8"/>
      <c r="D717" s="8"/>
      <c r="E717" s="7"/>
      <c r="F717" s="19"/>
      <c r="G717" s="6">
        <f t="shared" si="68"/>
        <v>52</v>
      </c>
      <c r="H717" s="6">
        <f t="shared" si="69"/>
        <v>1900</v>
      </c>
      <c r="I717" s="6">
        <f t="shared" si="66"/>
        <v>0</v>
      </c>
      <c r="J717" s="6">
        <f t="shared" si="67"/>
        <v>0</v>
      </c>
      <c r="K717" s="7"/>
      <c r="L717" s="7"/>
      <c r="M717" s="6">
        <f t="shared" si="70"/>
        <v>0</v>
      </c>
      <c r="N717" s="6">
        <f t="shared" si="71"/>
        <v>0</v>
      </c>
    </row>
    <row r="718" spans="3:14" x14ac:dyDescent="0.25">
      <c r="C718" s="8"/>
      <c r="D718" s="8"/>
      <c r="E718" s="7"/>
      <c r="F718" s="19"/>
      <c r="G718" s="6">
        <f t="shared" si="68"/>
        <v>52</v>
      </c>
      <c r="H718" s="6">
        <f t="shared" si="69"/>
        <v>1900</v>
      </c>
      <c r="I718" s="6">
        <f t="shared" si="66"/>
        <v>0</v>
      </c>
      <c r="J718" s="6">
        <f t="shared" si="67"/>
        <v>0</v>
      </c>
      <c r="K718" s="7"/>
      <c r="L718" s="7"/>
      <c r="M718" s="6">
        <f t="shared" si="70"/>
        <v>0</v>
      </c>
      <c r="N718" s="6">
        <f t="shared" si="71"/>
        <v>0</v>
      </c>
    </row>
    <row r="719" spans="3:14" x14ac:dyDescent="0.25">
      <c r="C719" s="8"/>
      <c r="D719" s="8"/>
      <c r="E719" s="7"/>
      <c r="F719" s="19"/>
      <c r="G719" s="6">
        <f t="shared" si="68"/>
        <v>52</v>
      </c>
      <c r="H719" s="6">
        <f t="shared" si="69"/>
        <v>1900</v>
      </c>
      <c r="I719" s="6">
        <f t="shared" si="66"/>
        <v>0</v>
      </c>
      <c r="J719" s="6">
        <f t="shared" si="67"/>
        <v>0</v>
      </c>
      <c r="K719" s="7"/>
      <c r="L719" s="7"/>
      <c r="M719" s="6">
        <f t="shared" si="70"/>
        <v>0</v>
      </c>
      <c r="N719" s="6">
        <f t="shared" si="71"/>
        <v>0</v>
      </c>
    </row>
    <row r="720" spans="3:14" x14ac:dyDescent="0.25">
      <c r="C720" s="8"/>
      <c r="D720" s="8"/>
      <c r="E720" s="7"/>
      <c r="F720" s="19"/>
      <c r="G720" s="6">
        <f t="shared" si="68"/>
        <v>52</v>
      </c>
      <c r="H720" s="6">
        <f t="shared" si="69"/>
        <v>1900</v>
      </c>
      <c r="I720" s="6">
        <f t="shared" si="66"/>
        <v>0</v>
      </c>
      <c r="J720" s="6">
        <f t="shared" si="67"/>
        <v>0</v>
      </c>
      <c r="K720" s="7"/>
      <c r="L720" s="7"/>
      <c r="M720" s="6">
        <f t="shared" si="70"/>
        <v>0</v>
      </c>
      <c r="N720" s="6">
        <f t="shared" si="71"/>
        <v>0</v>
      </c>
    </row>
    <row r="721" spans="3:14" x14ac:dyDescent="0.25">
      <c r="C721" s="8"/>
      <c r="D721" s="8"/>
      <c r="E721" s="7"/>
      <c r="F721" s="19"/>
      <c r="G721" s="6">
        <f t="shared" si="68"/>
        <v>52</v>
      </c>
      <c r="H721" s="6">
        <f t="shared" si="69"/>
        <v>1900</v>
      </c>
      <c r="I721" s="6">
        <f t="shared" si="66"/>
        <v>0</v>
      </c>
      <c r="J721" s="6">
        <f t="shared" si="67"/>
        <v>0</v>
      </c>
      <c r="K721" s="7"/>
      <c r="L721" s="7"/>
      <c r="M721" s="6">
        <f t="shared" si="70"/>
        <v>0</v>
      </c>
      <c r="N721" s="6">
        <f t="shared" si="71"/>
        <v>0</v>
      </c>
    </row>
    <row r="722" spans="3:14" x14ac:dyDescent="0.25">
      <c r="C722" s="8"/>
      <c r="D722" s="8"/>
      <c r="E722" s="7"/>
      <c r="F722" s="19"/>
      <c r="G722" s="6">
        <f t="shared" si="68"/>
        <v>52</v>
      </c>
      <c r="H722" s="6">
        <f t="shared" si="69"/>
        <v>1900</v>
      </c>
      <c r="I722" s="6">
        <f t="shared" si="66"/>
        <v>0</v>
      </c>
      <c r="J722" s="6">
        <f t="shared" si="67"/>
        <v>0</v>
      </c>
      <c r="K722" s="7"/>
      <c r="L722" s="7"/>
      <c r="M722" s="6">
        <f t="shared" si="70"/>
        <v>0</v>
      </c>
      <c r="N722" s="6">
        <f t="shared" si="71"/>
        <v>0</v>
      </c>
    </row>
    <row r="723" spans="3:14" x14ac:dyDescent="0.25">
      <c r="C723" s="8"/>
      <c r="D723" s="8"/>
      <c r="E723" s="7"/>
      <c r="F723" s="19"/>
      <c r="G723" s="6">
        <f t="shared" si="68"/>
        <v>52</v>
      </c>
      <c r="H723" s="6">
        <f t="shared" si="69"/>
        <v>1900</v>
      </c>
      <c r="I723" s="6">
        <f t="shared" si="66"/>
        <v>0</v>
      </c>
      <c r="J723" s="6">
        <f t="shared" si="67"/>
        <v>0</v>
      </c>
      <c r="K723" s="7"/>
      <c r="L723" s="7"/>
      <c r="M723" s="6">
        <f t="shared" si="70"/>
        <v>0</v>
      </c>
      <c r="N723" s="6">
        <f t="shared" si="71"/>
        <v>0</v>
      </c>
    </row>
    <row r="724" spans="3:14" x14ac:dyDescent="0.25">
      <c r="C724" s="8"/>
      <c r="D724" s="8"/>
      <c r="E724" s="7"/>
      <c r="F724" s="19"/>
      <c r="G724" s="6">
        <f t="shared" si="68"/>
        <v>52</v>
      </c>
      <c r="H724" s="6">
        <f t="shared" si="69"/>
        <v>1900</v>
      </c>
      <c r="I724" s="6">
        <f t="shared" si="66"/>
        <v>0</v>
      </c>
      <c r="J724" s="6">
        <f t="shared" si="67"/>
        <v>0</v>
      </c>
      <c r="K724" s="7"/>
      <c r="L724" s="7"/>
      <c r="M724" s="6">
        <f t="shared" si="70"/>
        <v>0</v>
      </c>
      <c r="N724" s="6">
        <f t="shared" si="71"/>
        <v>0</v>
      </c>
    </row>
    <row r="725" spans="3:14" x14ac:dyDescent="0.25">
      <c r="C725" s="8"/>
      <c r="D725" s="8"/>
      <c r="E725" s="7"/>
      <c r="F725" s="19"/>
      <c r="G725" s="6">
        <f t="shared" si="68"/>
        <v>52</v>
      </c>
      <c r="H725" s="6">
        <f t="shared" si="69"/>
        <v>1900</v>
      </c>
      <c r="I725" s="6">
        <f t="shared" si="66"/>
        <v>0</v>
      </c>
      <c r="J725" s="6">
        <f t="shared" si="67"/>
        <v>0</v>
      </c>
      <c r="K725" s="7"/>
      <c r="L725" s="7"/>
      <c r="M725" s="6">
        <f t="shared" si="70"/>
        <v>0</v>
      </c>
      <c r="N725" s="6">
        <f t="shared" si="71"/>
        <v>0</v>
      </c>
    </row>
    <row r="726" spans="3:14" x14ac:dyDescent="0.25">
      <c r="C726" s="8"/>
      <c r="D726" s="8"/>
      <c r="E726" s="7"/>
      <c r="F726" s="19"/>
      <c r="G726" s="6">
        <f t="shared" si="68"/>
        <v>52</v>
      </c>
      <c r="H726" s="6">
        <f t="shared" si="69"/>
        <v>1900</v>
      </c>
      <c r="I726" s="6">
        <f t="shared" si="66"/>
        <v>0</v>
      </c>
      <c r="J726" s="6">
        <f t="shared" si="67"/>
        <v>0</v>
      </c>
      <c r="K726" s="7"/>
      <c r="L726" s="7"/>
      <c r="M726" s="6">
        <f t="shared" si="70"/>
        <v>0</v>
      </c>
      <c r="N726" s="6">
        <f t="shared" si="71"/>
        <v>0</v>
      </c>
    </row>
    <row r="727" spans="3:14" x14ac:dyDescent="0.25">
      <c r="C727" s="8"/>
      <c r="D727" s="8"/>
      <c r="E727" s="7"/>
      <c r="F727" s="19"/>
      <c r="G727" s="6">
        <f t="shared" si="68"/>
        <v>52</v>
      </c>
      <c r="H727" s="6">
        <f t="shared" si="69"/>
        <v>1900</v>
      </c>
      <c r="I727" s="6">
        <f t="shared" si="66"/>
        <v>0</v>
      </c>
      <c r="J727" s="6">
        <f t="shared" si="67"/>
        <v>0</v>
      </c>
      <c r="K727" s="7"/>
      <c r="L727" s="7"/>
      <c r="M727" s="6">
        <f t="shared" si="70"/>
        <v>0</v>
      </c>
      <c r="N727" s="6">
        <f t="shared" si="71"/>
        <v>0</v>
      </c>
    </row>
    <row r="728" spans="3:14" x14ac:dyDescent="0.25">
      <c r="C728" s="8"/>
      <c r="D728" s="8"/>
      <c r="E728" s="7"/>
      <c r="F728" s="19"/>
      <c r="G728" s="6">
        <f t="shared" si="68"/>
        <v>52</v>
      </c>
      <c r="H728" s="6">
        <f t="shared" si="69"/>
        <v>1900</v>
      </c>
      <c r="I728" s="6">
        <f t="shared" si="66"/>
        <v>0</v>
      </c>
      <c r="J728" s="6">
        <f t="shared" si="67"/>
        <v>0</v>
      </c>
      <c r="K728" s="7"/>
      <c r="L728" s="7"/>
      <c r="M728" s="6">
        <f t="shared" si="70"/>
        <v>0</v>
      </c>
      <c r="N728" s="6">
        <f t="shared" si="71"/>
        <v>0</v>
      </c>
    </row>
    <row r="729" spans="3:14" x14ac:dyDescent="0.25">
      <c r="C729" s="8"/>
      <c r="D729" s="8"/>
      <c r="E729" s="7"/>
      <c r="F729" s="19"/>
      <c r="G729" s="6">
        <f t="shared" si="68"/>
        <v>52</v>
      </c>
      <c r="H729" s="6">
        <f t="shared" si="69"/>
        <v>1900</v>
      </c>
      <c r="I729" s="6">
        <f t="shared" si="66"/>
        <v>0</v>
      </c>
      <c r="J729" s="6">
        <f t="shared" si="67"/>
        <v>0</v>
      </c>
      <c r="K729" s="7"/>
      <c r="L729" s="7"/>
      <c r="M729" s="6">
        <f t="shared" si="70"/>
        <v>0</v>
      </c>
      <c r="N729" s="6">
        <f t="shared" si="71"/>
        <v>0</v>
      </c>
    </row>
    <row r="730" spans="3:14" x14ac:dyDescent="0.25">
      <c r="C730" s="8"/>
      <c r="D730" s="8"/>
      <c r="E730" s="7"/>
      <c r="F730" s="19"/>
      <c r="G730" s="6">
        <f t="shared" si="68"/>
        <v>52</v>
      </c>
      <c r="H730" s="6">
        <f t="shared" si="69"/>
        <v>1900</v>
      </c>
      <c r="I730" s="6">
        <f t="shared" si="66"/>
        <v>0</v>
      </c>
      <c r="J730" s="6">
        <f t="shared" si="67"/>
        <v>0</v>
      </c>
      <c r="K730" s="7"/>
      <c r="L730" s="7"/>
      <c r="M730" s="6">
        <f t="shared" si="70"/>
        <v>0</v>
      </c>
      <c r="N730" s="6">
        <f t="shared" si="71"/>
        <v>0</v>
      </c>
    </row>
    <row r="731" spans="3:14" x14ac:dyDescent="0.25">
      <c r="C731" s="8"/>
      <c r="D731" s="8"/>
      <c r="E731" s="7"/>
      <c r="F731" s="19"/>
      <c r="G731" s="6">
        <f t="shared" si="68"/>
        <v>52</v>
      </c>
      <c r="H731" s="6">
        <f t="shared" si="69"/>
        <v>1900</v>
      </c>
      <c r="I731" s="6">
        <f t="shared" si="66"/>
        <v>0</v>
      </c>
      <c r="J731" s="6">
        <f t="shared" si="67"/>
        <v>0</v>
      </c>
      <c r="K731" s="7"/>
      <c r="L731" s="7"/>
      <c r="M731" s="6">
        <f t="shared" si="70"/>
        <v>0</v>
      </c>
      <c r="N731" s="6">
        <f t="shared" si="71"/>
        <v>0</v>
      </c>
    </row>
    <row r="732" spans="3:14" x14ac:dyDescent="0.25">
      <c r="C732" s="8"/>
      <c r="D732" s="8"/>
      <c r="E732" s="7"/>
      <c r="F732" s="19"/>
      <c r="G732" s="6">
        <f t="shared" si="68"/>
        <v>52</v>
      </c>
      <c r="H732" s="6">
        <f t="shared" si="69"/>
        <v>1900</v>
      </c>
      <c r="I732" s="6">
        <f t="shared" si="66"/>
        <v>0</v>
      </c>
      <c r="J732" s="6">
        <f t="shared" si="67"/>
        <v>0</v>
      </c>
      <c r="K732" s="7"/>
      <c r="L732" s="7"/>
      <c r="M732" s="6">
        <f t="shared" si="70"/>
        <v>0</v>
      </c>
      <c r="N732" s="6">
        <f t="shared" si="71"/>
        <v>0</v>
      </c>
    </row>
    <row r="733" spans="3:14" x14ac:dyDescent="0.25">
      <c r="C733" s="8"/>
      <c r="D733" s="8"/>
      <c r="E733" s="7"/>
      <c r="F733" s="19"/>
      <c r="G733" s="6">
        <f t="shared" si="68"/>
        <v>52</v>
      </c>
      <c r="H733" s="6">
        <f t="shared" si="69"/>
        <v>1900</v>
      </c>
      <c r="I733" s="6">
        <f t="shared" si="66"/>
        <v>0</v>
      </c>
      <c r="J733" s="6">
        <f t="shared" si="67"/>
        <v>0</v>
      </c>
      <c r="K733" s="7"/>
      <c r="L733" s="7"/>
      <c r="M733" s="6">
        <f t="shared" si="70"/>
        <v>0</v>
      </c>
      <c r="N733" s="6">
        <f t="shared" si="71"/>
        <v>0</v>
      </c>
    </row>
    <row r="734" spans="3:14" x14ac:dyDescent="0.25">
      <c r="C734" s="8"/>
      <c r="D734" s="8"/>
      <c r="E734" s="7"/>
      <c r="F734" s="19"/>
      <c r="G734" s="6">
        <f t="shared" si="68"/>
        <v>52</v>
      </c>
      <c r="H734" s="6">
        <f t="shared" si="69"/>
        <v>1900</v>
      </c>
      <c r="I734" s="6">
        <f t="shared" si="66"/>
        <v>0</v>
      </c>
      <c r="J734" s="6">
        <f t="shared" si="67"/>
        <v>0</v>
      </c>
      <c r="K734" s="7"/>
      <c r="L734" s="7"/>
      <c r="M734" s="6">
        <f t="shared" si="70"/>
        <v>0</v>
      </c>
      <c r="N734" s="6">
        <f t="shared" si="71"/>
        <v>0</v>
      </c>
    </row>
    <row r="735" spans="3:14" x14ac:dyDescent="0.25">
      <c r="C735" s="8"/>
      <c r="D735" s="8"/>
      <c r="E735" s="7"/>
      <c r="F735" s="19"/>
      <c r="G735" s="6">
        <f t="shared" si="68"/>
        <v>52</v>
      </c>
      <c r="H735" s="6">
        <f t="shared" si="69"/>
        <v>1900</v>
      </c>
      <c r="I735" s="6">
        <f t="shared" si="66"/>
        <v>0</v>
      </c>
      <c r="J735" s="6">
        <f t="shared" si="67"/>
        <v>0</v>
      </c>
      <c r="K735" s="7"/>
      <c r="L735" s="7"/>
      <c r="M735" s="6">
        <f t="shared" si="70"/>
        <v>0</v>
      </c>
      <c r="N735" s="6">
        <f t="shared" si="71"/>
        <v>0</v>
      </c>
    </row>
    <row r="736" spans="3:14" x14ac:dyDescent="0.25">
      <c r="C736" s="8"/>
      <c r="D736" s="8"/>
      <c r="E736" s="7"/>
      <c r="F736" s="19"/>
      <c r="G736" s="6">
        <f t="shared" si="68"/>
        <v>52</v>
      </c>
      <c r="H736" s="6">
        <f t="shared" si="69"/>
        <v>1900</v>
      </c>
      <c r="I736" s="6">
        <f t="shared" si="66"/>
        <v>0</v>
      </c>
      <c r="J736" s="6">
        <f t="shared" si="67"/>
        <v>0</v>
      </c>
      <c r="K736" s="7"/>
      <c r="L736" s="7"/>
      <c r="M736" s="6">
        <f t="shared" si="70"/>
        <v>0</v>
      </c>
      <c r="N736" s="6">
        <f t="shared" si="71"/>
        <v>0</v>
      </c>
    </row>
    <row r="737" spans="3:14" x14ac:dyDescent="0.25">
      <c r="C737" s="8"/>
      <c r="D737" s="8"/>
      <c r="E737" s="7"/>
      <c r="F737" s="19"/>
      <c r="G737" s="6">
        <f t="shared" si="68"/>
        <v>52</v>
      </c>
      <c r="H737" s="6">
        <f t="shared" si="69"/>
        <v>1900</v>
      </c>
      <c r="I737" s="6">
        <f t="shared" si="66"/>
        <v>0</v>
      </c>
      <c r="J737" s="6">
        <f t="shared" si="67"/>
        <v>0</v>
      </c>
      <c r="K737" s="7"/>
      <c r="L737" s="7"/>
      <c r="M737" s="6">
        <f t="shared" si="70"/>
        <v>0</v>
      </c>
      <c r="N737" s="6">
        <f t="shared" si="71"/>
        <v>0</v>
      </c>
    </row>
    <row r="738" spans="3:14" x14ac:dyDescent="0.25">
      <c r="C738" s="8"/>
      <c r="D738" s="8"/>
      <c r="E738" s="7"/>
      <c r="F738" s="19"/>
      <c r="G738" s="6">
        <f t="shared" si="68"/>
        <v>52</v>
      </c>
      <c r="H738" s="6">
        <f t="shared" si="69"/>
        <v>1900</v>
      </c>
      <c r="I738" s="6">
        <f t="shared" si="66"/>
        <v>0</v>
      </c>
      <c r="J738" s="6">
        <f t="shared" si="67"/>
        <v>0</v>
      </c>
      <c r="K738" s="7"/>
      <c r="L738" s="7"/>
      <c r="M738" s="6">
        <f t="shared" si="70"/>
        <v>0</v>
      </c>
      <c r="N738" s="6">
        <f t="shared" si="71"/>
        <v>0</v>
      </c>
    </row>
    <row r="739" spans="3:14" x14ac:dyDescent="0.25">
      <c r="C739" s="8"/>
      <c r="D739" s="8"/>
      <c r="E739" s="7"/>
      <c r="F739" s="19"/>
      <c r="G739" s="6">
        <f t="shared" si="68"/>
        <v>52</v>
      </c>
      <c r="H739" s="6">
        <f t="shared" si="69"/>
        <v>1900</v>
      </c>
      <c r="I739" s="6">
        <f t="shared" si="66"/>
        <v>0</v>
      </c>
      <c r="J739" s="6">
        <f t="shared" si="67"/>
        <v>0</v>
      </c>
      <c r="K739" s="7"/>
      <c r="L739" s="7"/>
      <c r="M739" s="6">
        <f t="shared" si="70"/>
        <v>0</v>
      </c>
      <c r="N739" s="6">
        <f t="shared" si="71"/>
        <v>0</v>
      </c>
    </row>
    <row r="740" spans="3:14" x14ac:dyDescent="0.25">
      <c r="C740" s="8"/>
      <c r="D740" s="8"/>
      <c r="E740" s="7"/>
      <c r="F740" s="19"/>
      <c r="G740" s="6">
        <f t="shared" si="68"/>
        <v>52</v>
      </c>
      <c r="H740" s="6">
        <f t="shared" si="69"/>
        <v>1900</v>
      </c>
      <c r="I740" s="6">
        <f t="shared" si="66"/>
        <v>0</v>
      </c>
      <c r="J740" s="6">
        <f t="shared" si="67"/>
        <v>0</v>
      </c>
      <c r="K740" s="7"/>
      <c r="L740" s="7"/>
      <c r="M740" s="6">
        <f t="shared" si="70"/>
        <v>0</v>
      </c>
      <c r="N740" s="6">
        <f t="shared" si="71"/>
        <v>0</v>
      </c>
    </row>
    <row r="741" spans="3:14" x14ac:dyDescent="0.25">
      <c r="C741" s="8"/>
      <c r="D741" s="8"/>
      <c r="E741" s="7"/>
      <c r="F741" s="19"/>
      <c r="G741" s="6">
        <f t="shared" si="68"/>
        <v>52</v>
      </c>
      <c r="H741" s="6">
        <f t="shared" si="69"/>
        <v>1900</v>
      </c>
      <c r="I741" s="6">
        <f t="shared" si="66"/>
        <v>0</v>
      </c>
      <c r="J741" s="6">
        <f t="shared" si="67"/>
        <v>0</v>
      </c>
      <c r="K741" s="7"/>
      <c r="L741" s="7"/>
      <c r="M741" s="6">
        <f t="shared" si="70"/>
        <v>0</v>
      </c>
      <c r="N741" s="6">
        <f t="shared" si="71"/>
        <v>0</v>
      </c>
    </row>
    <row r="742" spans="3:14" x14ac:dyDescent="0.25">
      <c r="C742" s="8"/>
      <c r="D742" s="8"/>
      <c r="E742" s="7"/>
      <c r="F742" s="19"/>
      <c r="G742" s="6">
        <f t="shared" si="68"/>
        <v>52</v>
      </c>
      <c r="H742" s="6">
        <f t="shared" si="69"/>
        <v>1900</v>
      </c>
      <c r="I742" s="6">
        <f t="shared" si="66"/>
        <v>0</v>
      </c>
      <c r="J742" s="6">
        <f t="shared" si="67"/>
        <v>0</v>
      </c>
      <c r="K742" s="7"/>
      <c r="L742" s="7"/>
      <c r="M742" s="6">
        <f t="shared" si="70"/>
        <v>0</v>
      </c>
      <c r="N742" s="6">
        <f t="shared" si="71"/>
        <v>0</v>
      </c>
    </row>
    <row r="743" spans="3:14" x14ac:dyDescent="0.25">
      <c r="C743" s="8"/>
      <c r="D743" s="8"/>
      <c r="E743" s="7"/>
      <c r="F743" s="19"/>
      <c r="G743" s="6">
        <f t="shared" si="68"/>
        <v>52</v>
      </c>
      <c r="H743" s="6">
        <f t="shared" si="69"/>
        <v>1900</v>
      </c>
      <c r="I743" s="6">
        <f t="shared" si="66"/>
        <v>0</v>
      </c>
      <c r="J743" s="6">
        <f t="shared" si="67"/>
        <v>0</v>
      </c>
      <c r="K743" s="7"/>
      <c r="L743" s="7"/>
      <c r="M743" s="6">
        <f t="shared" si="70"/>
        <v>0</v>
      </c>
      <c r="N743" s="6">
        <f t="shared" si="71"/>
        <v>0</v>
      </c>
    </row>
    <row r="744" spans="3:14" x14ac:dyDescent="0.25">
      <c r="C744" s="8"/>
      <c r="D744" s="8"/>
      <c r="E744" s="7"/>
      <c r="F744" s="19"/>
      <c r="G744" s="6">
        <f t="shared" si="68"/>
        <v>52</v>
      </c>
      <c r="H744" s="6">
        <f t="shared" si="69"/>
        <v>1900</v>
      </c>
      <c r="I744" s="6">
        <f t="shared" si="66"/>
        <v>0</v>
      </c>
      <c r="J744" s="6">
        <f t="shared" si="67"/>
        <v>0</v>
      </c>
      <c r="K744" s="7"/>
      <c r="L744" s="7"/>
      <c r="M744" s="6">
        <f t="shared" si="70"/>
        <v>0</v>
      </c>
      <c r="N744" s="6">
        <f t="shared" si="71"/>
        <v>0</v>
      </c>
    </row>
    <row r="745" spans="3:14" x14ac:dyDescent="0.25">
      <c r="C745" s="8"/>
      <c r="D745" s="8"/>
      <c r="E745" s="7"/>
      <c r="F745" s="19"/>
      <c r="G745" s="6">
        <f t="shared" si="68"/>
        <v>52</v>
      </c>
      <c r="H745" s="6">
        <f t="shared" si="69"/>
        <v>1900</v>
      </c>
      <c r="I745" s="6">
        <f t="shared" si="66"/>
        <v>0</v>
      </c>
      <c r="J745" s="6">
        <f t="shared" si="67"/>
        <v>0</v>
      </c>
      <c r="K745" s="7"/>
      <c r="L745" s="7"/>
      <c r="M745" s="6">
        <f t="shared" si="70"/>
        <v>0</v>
      </c>
      <c r="N745" s="6">
        <f t="shared" si="71"/>
        <v>0</v>
      </c>
    </row>
    <row r="746" spans="3:14" x14ac:dyDescent="0.25">
      <c r="C746" s="8"/>
      <c r="D746" s="8"/>
      <c r="E746" s="7"/>
      <c r="F746" s="19"/>
      <c r="G746" s="6">
        <f t="shared" si="68"/>
        <v>52</v>
      </c>
      <c r="H746" s="6">
        <f t="shared" si="69"/>
        <v>1900</v>
      </c>
      <c r="I746" s="6">
        <f t="shared" si="66"/>
        <v>0</v>
      </c>
      <c r="J746" s="6">
        <f t="shared" si="67"/>
        <v>0</v>
      </c>
      <c r="K746" s="7"/>
      <c r="L746" s="7"/>
      <c r="M746" s="6">
        <f t="shared" si="70"/>
        <v>0</v>
      </c>
      <c r="N746" s="6">
        <f t="shared" si="71"/>
        <v>0</v>
      </c>
    </row>
    <row r="747" spans="3:14" x14ac:dyDescent="0.25">
      <c r="C747" s="8"/>
      <c r="D747" s="8"/>
      <c r="E747" s="7"/>
      <c r="F747" s="19"/>
      <c r="G747" s="6">
        <f t="shared" si="68"/>
        <v>52</v>
      </c>
      <c r="H747" s="6">
        <f t="shared" si="69"/>
        <v>1900</v>
      </c>
      <c r="I747" s="6">
        <f t="shared" si="66"/>
        <v>0</v>
      </c>
      <c r="J747" s="6">
        <f t="shared" si="67"/>
        <v>0</v>
      </c>
      <c r="K747" s="7"/>
      <c r="L747" s="7"/>
      <c r="M747" s="6">
        <f t="shared" si="70"/>
        <v>0</v>
      </c>
      <c r="N747" s="6">
        <f t="shared" si="71"/>
        <v>0</v>
      </c>
    </row>
    <row r="748" spans="3:14" x14ac:dyDescent="0.25">
      <c r="C748" s="8"/>
      <c r="D748" s="8"/>
      <c r="E748" s="7"/>
      <c r="F748" s="19"/>
      <c r="G748" s="6">
        <f t="shared" si="68"/>
        <v>52</v>
      </c>
      <c r="H748" s="6">
        <f t="shared" si="69"/>
        <v>1900</v>
      </c>
      <c r="I748" s="6">
        <f t="shared" si="66"/>
        <v>0</v>
      </c>
      <c r="J748" s="6">
        <f t="shared" si="67"/>
        <v>0</v>
      </c>
      <c r="K748" s="7"/>
      <c r="L748" s="7"/>
      <c r="M748" s="6">
        <f t="shared" si="70"/>
        <v>0</v>
      </c>
      <c r="N748" s="6">
        <f t="shared" si="71"/>
        <v>0</v>
      </c>
    </row>
    <row r="749" spans="3:14" x14ac:dyDescent="0.25">
      <c r="C749" s="8"/>
      <c r="D749" s="8"/>
      <c r="E749" s="7"/>
      <c r="F749" s="19"/>
      <c r="G749" s="6">
        <f t="shared" si="68"/>
        <v>52</v>
      </c>
      <c r="H749" s="6">
        <f t="shared" si="69"/>
        <v>1900</v>
      </c>
      <c r="I749" s="6">
        <f t="shared" si="66"/>
        <v>0</v>
      </c>
      <c r="J749" s="6">
        <f t="shared" si="67"/>
        <v>0</v>
      </c>
      <c r="K749" s="7"/>
      <c r="L749" s="7"/>
      <c r="M749" s="6">
        <f t="shared" si="70"/>
        <v>0</v>
      </c>
      <c r="N749" s="6">
        <f t="shared" si="71"/>
        <v>0</v>
      </c>
    </row>
    <row r="750" spans="3:14" x14ac:dyDescent="0.25">
      <c r="C750" s="8"/>
      <c r="D750" s="8"/>
      <c r="E750" s="7"/>
      <c r="F750" s="19"/>
      <c r="G750" s="6">
        <f t="shared" si="68"/>
        <v>52</v>
      </c>
      <c r="H750" s="6">
        <f t="shared" si="69"/>
        <v>1900</v>
      </c>
      <c r="I750" s="6">
        <f t="shared" si="66"/>
        <v>0</v>
      </c>
      <c r="J750" s="6">
        <f t="shared" si="67"/>
        <v>0</v>
      </c>
      <c r="K750" s="7"/>
      <c r="L750" s="7"/>
      <c r="M750" s="6">
        <f t="shared" si="70"/>
        <v>0</v>
      </c>
      <c r="N750" s="6">
        <f t="shared" si="71"/>
        <v>0</v>
      </c>
    </row>
    <row r="751" spans="3:14" x14ac:dyDescent="0.25">
      <c r="C751" s="8"/>
      <c r="D751" s="8"/>
      <c r="E751" s="7"/>
      <c r="F751" s="19"/>
      <c r="G751" s="6">
        <f t="shared" si="68"/>
        <v>52</v>
      </c>
      <c r="H751" s="6">
        <f t="shared" si="69"/>
        <v>1900</v>
      </c>
      <c r="I751" s="6">
        <f t="shared" si="66"/>
        <v>0</v>
      </c>
      <c r="J751" s="6">
        <f t="shared" si="67"/>
        <v>0</v>
      </c>
      <c r="K751" s="7"/>
      <c r="L751" s="7"/>
      <c r="M751" s="6">
        <f t="shared" si="70"/>
        <v>0</v>
      </c>
      <c r="N751" s="6">
        <f t="shared" si="71"/>
        <v>0</v>
      </c>
    </row>
    <row r="752" spans="3:14" x14ac:dyDescent="0.25">
      <c r="C752" s="8"/>
      <c r="D752" s="8"/>
      <c r="E752" s="7"/>
      <c r="F752" s="19"/>
      <c r="G752" s="6">
        <f t="shared" si="68"/>
        <v>52</v>
      </c>
      <c r="H752" s="6">
        <f t="shared" si="69"/>
        <v>1900</v>
      </c>
      <c r="I752" s="6">
        <f t="shared" si="66"/>
        <v>0</v>
      </c>
      <c r="J752" s="6">
        <f t="shared" si="67"/>
        <v>0</v>
      </c>
      <c r="K752" s="7"/>
      <c r="L752" s="7"/>
      <c r="M752" s="6">
        <f t="shared" si="70"/>
        <v>0</v>
      </c>
      <c r="N752" s="6">
        <f t="shared" si="71"/>
        <v>0</v>
      </c>
    </row>
    <row r="753" spans="3:14" x14ac:dyDescent="0.25">
      <c r="C753" s="8"/>
      <c r="D753" s="8"/>
      <c r="E753" s="7"/>
      <c r="F753" s="19"/>
      <c r="G753" s="6">
        <f t="shared" si="68"/>
        <v>52</v>
      </c>
      <c r="H753" s="6">
        <f t="shared" si="69"/>
        <v>1900</v>
      </c>
      <c r="I753" s="6">
        <f t="shared" si="66"/>
        <v>0</v>
      </c>
      <c r="J753" s="6">
        <f t="shared" si="67"/>
        <v>0</v>
      </c>
      <c r="K753" s="7"/>
      <c r="L753" s="7"/>
      <c r="M753" s="6">
        <f t="shared" si="70"/>
        <v>0</v>
      </c>
      <c r="N753" s="6">
        <f t="shared" si="71"/>
        <v>0</v>
      </c>
    </row>
    <row r="754" spans="3:14" x14ac:dyDescent="0.25">
      <c r="C754" s="8"/>
      <c r="D754" s="8"/>
      <c r="E754" s="7"/>
      <c r="F754" s="19"/>
      <c r="G754" s="6">
        <f t="shared" si="68"/>
        <v>52</v>
      </c>
      <c r="H754" s="6">
        <f t="shared" si="69"/>
        <v>1900</v>
      </c>
      <c r="I754" s="6">
        <f t="shared" si="66"/>
        <v>0</v>
      </c>
      <c r="J754" s="6">
        <f t="shared" si="67"/>
        <v>0</v>
      </c>
      <c r="K754" s="7"/>
      <c r="L754" s="7"/>
      <c r="M754" s="6">
        <f t="shared" si="70"/>
        <v>0</v>
      </c>
      <c r="N754" s="6">
        <f t="shared" si="71"/>
        <v>0</v>
      </c>
    </row>
    <row r="755" spans="3:14" x14ac:dyDescent="0.25">
      <c r="C755" s="8"/>
      <c r="D755" s="8"/>
      <c r="E755" s="7"/>
      <c r="F755" s="19"/>
      <c r="G755" s="6">
        <f t="shared" si="68"/>
        <v>52</v>
      </c>
      <c r="H755" s="6">
        <f t="shared" si="69"/>
        <v>1900</v>
      </c>
      <c r="I755" s="6">
        <f t="shared" si="66"/>
        <v>0</v>
      </c>
      <c r="J755" s="6">
        <f t="shared" si="67"/>
        <v>0</v>
      </c>
      <c r="K755" s="7"/>
      <c r="L755" s="7"/>
      <c r="M755" s="6">
        <f t="shared" si="70"/>
        <v>0</v>
      </c>
      <c r="N755" s="6">
        <f t="shared" si="71"/>
        <v>0</v>
      </c>
    </row>
    <row r="756" spans="3:14" x14ac:dyDescent="0.25">
      <c r="C756" s="8"/>
      <c r="D756" s="8"/>
      <c r="E756" s="7"/>
      <c r="F756" s="19"/>
      <c r="G756" s="6">
        <f t="shared" si="68"/>
        <v>52</v>
      </c>
      <c r="H756" s="6">
        <f t="shared" si="69"/>
        <v>1900</v>
      </c>
      <c r="I756" s="6">
        <f t="shared" si="66"/>
        <v>0</v>
      </c>
      <c r="J756" s="6">
        <f t="shared" si="67"/>
        <v>0</v>
      </c>
      <c r="K756" s="7"/>
      <c r="L756" s="7"/>
      <c r="M756" s="6">
        <f t="shared" si="70"/>
        <v>0</v>
      </c>
      <c r="N756" s="6">
        <f t="shared" si="71"/>
        <v>0</v>
      </c>
    </row>
    <row r="757" spans="3:14" x14ac:dyDescent="0.25">
      <c r="C757" s="8"/>
      <c r="D757" s="8"/>
      <c r="E757" s="7"/>
      <c r="F757" s="19"/>
      <c r="G757" s="6">
        <f t="shared" si="68"/>
        <v>52</v>
      </c>
      <c r="H757" s="6">
        <f t="shared" si="69"/>
        <v>1900</v>
      </c>
      <c r="I757" s="6">
        <f t="shared" si="66"/>
        <v>0</v>
      </c>
      <c r="J757" s="6">
        <f t="shared" si="67"/>
        <v>0</v>
      </c>
      <c r="K757" s="7"/>
      <c r="L757" s="7"/>
      <c r="M757" s="6">
        <f t="shared" si="70"/>
        <v>0</v>
      </c>
      <c r="N757" s="6">
        <f t="shared" si="71"/>
        <v>0</v>
      </c>
    </row>
    <row r="758" spans="3:14" x14ac:dyDescent="0.25">
      <c r="C758" s="8"/>
      <c r="D758" s="8"/>
      <c r="E758" s="7"/>
      <c r="F758" s="19"/>
      <c r="G758" s="6">
        <f t="shared" si="68"/>
        <v>52</v>
      </c>
      <c r="H758" s="6">
        <f t="shared" si="69"/>
        <v>1900</v>
      </c>
      <c r="I758" s="6">
        <f t="shared" si="66"/>
        <v>0</v>
      </c>
      <c r="J758" s="6">
        <f t="shared" si="67"/>
        <v>0</v>
      </c>
      <c r="K758" s="7"/>
      <c r="L758" s="7"/>
      <c r="M758" s="6">
        <f t="shared" si="70"/>
        <v>0</v>
      </c>
      <c r="N758" s="6">
        <f t="shared" si="71"/>
        <v>0</v>
      </c>
    </row>
    <row r="759" spans="3:14" x14ac:dyDescent="0.25">
      <c r="C759" s="8"/>
      <c r="D759" s="8"/>
      <c r="E759" s="7"/>
      <c r="F759" s="19"/>
      <c r="G759" s="6">
        <f t="shared" si="68"/>
        <v>52</v>
      </c>
      <c r="H759" s="6">
        <f t="shared" si="69"/>
        <v>1900</v>
      </c>
      <c r="I759" s="6">
        <f t="shared" si="66"/>
        <v>0</v>
      </c>
      <c r="J759" s="6">
        <f t="shared" si="67"/>
        <v>0</v>
      </c>
      <c r="K759" s="7"/>
      <c r="L759" s="7"/>
      <c r="M759" s="6">
        <f t="shared" si="70"/>
        <v>0</v>
      </c>
      <c r="N759" s="6">
        <f t="shared" si="71"/>
        <v>0</v>
      </c>
    </row>
    <row r="760" spans="3:14" x14ac:dyDescent="0.25">
      <c r="C760" s="8"/>
      <c r="D760" s="8"/>
      <c r="E760" s="7"/>
      <c r="F760" s="19"/>
      <c r="G760" s="6">
        <f t="shared" si="68"/>
        <v>52</v>
      </c>
      <c r="H760" s="6">
        <f t="shared" si="69"/>
        <v>1900</v>
      </c>
      <c r="I760" s="6">
        <f t="shared" si="66"/>
        <v>0</v>
      </c>
      <c r="J760" s="6">
        <f t="shared" si="67"/>
        <v>0</v>
      </c>
      <c r="K760" s="7"/>
      <c r="L760" s="7"/>
      <c r="M760" s="6">
        <f t="shared" si="70"/>
        <v>0</v>
      </c>
      <c r="N760" s="6">
        <f t="shared" si="71"/>
        <v>0</v>
      </c>
    </row>
    <row r="761" spans="3:14" x14ac:dyDescent="0.25">
      <c r="C761" s="8"/>
      <c r="D761" s="8"/>
      <c r="E761" s="7"/>
      <c r="F761" s="19"/>
      <c r="G761" s="6">
        <f t="shared" si="68"/>
        <v>52</v>
      </c>
      <c r="H761" s="6">
        <f t="shared" si="69"/>
        <v>1900</v>
      </c>
      <c r="I761" s="6">
        <f t="shared" si="66"/>
        <v>0</v>
      </c>
      <c r="J761" s="6">
        <f t="shared" si="67"/>
        <v>0</v>
      </c>
      <c r="K761" s="7"/>
      <c r="L761" s="7"/>
      <c r="M761" s="6">
        <f t="shared" si="70"/>
        <v>0</v>
      </c>
      <c r="N761" s="6">
        <f t="shared" si="71"/>
        <v>0</v>
      </c>
    </row>
    <row r="762" spans="3:14" x14ac:dyDescent="0.25">
      <c r="C762" s="8"/>
      <c r="D762" s="8"/>
      <c r="E762" s="7"/>
      <c r="F762" s="19"/>
      <c r="G762" s="6">
        <f t="shared" si="68"/>
        <v>52</v>
      </c>
      <c r="H762" s="6">
        <f t="shared" si="69"/>
        <v>1900</v>
      </c>
      <c r="I762" s="6">
        <f t="shared" si="66"/>
        <v>0</v>
      </c>
      <c r="J762" s="6">
        <f t="shared" si="67"/>
        <v>0</v>
      </c>
      <c r="K762" s="7"/>
      <c r="L762" s="7"/>
      <c r="M762" s="6">
        <f t="shared" si="70"/>
        <v>0</v>
      </c>
      <c r="N762" s="6">
        <f t="shared" si="71"/>
        <v>0</v>
      </c>
    </row>
    <row r="763" spans="3:14" x14ac:dyDescent="0.25">
      <c r="C763" s="8"/>
      <c r="D763" s="8"/>
      <c r="E763" s="7"/>
      <c r="F763" s="19"/>
      <c r="G763" s="6">
        <f t="shared" si="68"/>
        <v>52</v>
      </c>
      <c r="H763" s="6">
        <f t="shared" si="69"/>
        <v>1900</v>
      </c>
      <c r="I763" s="6">
        <f t="shared" si="66"/>
        <v>0</v>
      </c>
      <c r="J763" s="6">
        <f t="shared" si="67"/>
        <v>0</v>
      </c>
      <c r="K763" s="7"/>
      <c r="L763" s="7"/>
      <c r="M763" s="6">
        <f t="shared" si="70"/>
        <v>0</v>
      </c>
      <c r="N763" s="6">
        <f t="shared" si="71"/>
        <v>0</v>
      </c>
    </row>
    <row r="764" spans="3:14" x14ac:dyDescent="0.25">
      <c r="C764" s="8"/>
      <c r="D764" s="8"/>
      <c r="E764" s="7"/>
      <c r="F764" s="19"/>
      <c r="G764" s="6">
        <f t="shared" si="68"/>
        <v>52</v>
      </c>
      <c r="H764" s="6">
        <f t="shared" si="69"/>
        <v>1900</v>
      </c>
      <c r="I764" s="6">
        <f t="shared" si="66"/>
        <v>0</v>
      </c>
      <c r="J764" s="6">
        <f t="shared" si="67"/>
        <v>0</v>
      </c>
      <c r="K764" s="7"/>
      <c r="L764" s="7"/>
      <c r="M764" s="6">
        <f t="shared" si="70"/>
        <v>0</v>
      </c>
      <c r="N764" s="6">
        <f t="shared" si="71"/>
        <v>0</v>
      </c>
    </row>
    <row r="765" spans="3:14" x14ac:dyDescent="0.25">
      <c r="C765" s="8"/>
      <c r="D765" s="8"/>
      <c r="E765" s="7"/>
      <c r="F765" s="19"/>
      <c r="G765" s="6">
        <f t="shared" si="68"/>
        <v>52</v>
      </c>
      <c r="H765" s="6">
        <f t="shared" si="69"/>
        <v>1900</v>
      </c>
      <c r="I765" s="6">
        <f t="shared" si="66"/>
        <v>0</v>
      </c>
      <c r="J765" s="6">
        <f t="shared" si="67"/>
        <v>0</v>
      </c>
      <c r="K765" s="7"/>
      <c r="L765" s="7"/>
      <c r="M765" s="6">
        <f t="shared" si="70"/>
        <v>0</v>
      </c>
      <c r="N765" s="6">
        <f t="shared" si="71"/>
        <v>0</v>
      </c>
    </row>
    <row r="766" spans="3:14" x14ac:dyDescent="0.25">
      <c r="C766" s="8"/>
      <c r="D766" s="8"/>
      <c r="E766" s="7"/>
      <c r="F766" s="19"/>
      <c r="G766" s="6">
        <f t="shared" si="68"/>
        <v>52</v>
      </c>
      <c r="H766" s="6">
        <f t="shared" si="69"/>
        <v>1900</v>
      </c>
      <c r="I766" s="6">
        <f t="shared" si="66"/>
        <v>0</v>
      </c>
      <c r="J766" s="6">
        <f t="shared" si="67"/>
        <v>0</v>
      </c>
      <c r="K766" s="7"/>
      <c r="L766" s="7"/>
      <c r="M766" s="6">
        <f t="shared" si="70"/>
        <v>0</v>
      </c>
      <c r="N766" s="6">
        <f t="shared" si="71"/>
        <v>0</v>
      </c>
    </row>
    <row r="767" spans="3:14" x14ac:dyDescent="0.25">
      <c r="C767" s="8"/>
      <c r="D767" s="8"/>
      <c r="E767" s="7"/>
      <c r="F767" s="19"/>
      <c r="G767" s="6">
        <f t="shared" si="68"/>
        <v>52</v>
      </c>
      <c r="H767" s="6">
        <f t="shared" si="69"/>
        <v>1900</v>
      </c>
      <c r="I767" s="6">
        <f t="shared" si="66"/>
        <v>0</v>
      </c>
      <c r="J767" s="6">
        <f t="shared" si="67"/>
        <v>0</v>
      </c>
      <c r="K767" s="7"/>
      <c r="L767" s="7"/>
      <c r="M767" s="6">
        <f t="shared" si="70"/>
        <v>0</v>
      </c>
      <c r="N767" s="6">
        <f t="shared" si="71"/>
        <v>0</v>
      </c>
    </row>
    <row r="768" spans="3:14" x14ac:dyDescent="0.25">
      <c r="C768" s="8"/>
      <c r="D768" s="8"/>
      <c r="E768" s="7"/>
      <c r="F768" s="19"/>
      <c r="G768" s="6">
        <f t="shared" si="68"/>
        <v>52</v>
      </c>
      <c r="H768" s="6">
        <f t="shared" si="69"/>
        <v>1900</v>
      </c>
      <c r="I768" s="6">
        <f t="shared" si="66"/>
        <v>0</v>
      </c>
      <c r="J768" s="6">
        <f t="shared" si="67"/>
        <v>0</v>
      </c>
      <c r="K768" s="7"/>
      <c r="L768" s="7"/>
      <c r="M768" s="6">
        <f t="shared" si="70"/>
        <v>0</v>
      </c>
      <c r="N768" s="6">
        <f t="shared" si="71"/>
        <v>0</v>
      </c>
    </row>
    <row r="769" spans="3:14" x14ac:dyDescent="0.25">
      <c r="C769" s="8"/>
      <c r="D769" s="8"/>
      <c r="E769" s="7"/>
      <c r="F769" s="19"/>
      <c r="G769" s="6">
        <f t="shared" si="68"/>
        <v>52</v>
      </c>
      <c r="H769" s="6">
        <f t="shared" si="69"/>
        <v>1900</v>
      </c>
      <c r="I769" s="6">
        <f t="shared" si="66"/>
        <v>0</v>
      </c>
      <c r="J769" s="6">
        <f t="shared" si="67"/>
        <v>0</v>
      </c>
      <c r="K769" s="7"/>
      <c r="L769" s="7"/>
      <c r="M769" s="6">
        <f t="shared" si="70"/>
        <v>0</v>
      </c>
      <c r="N769" s="6">
        <f t="shared" si="71"/>
        <v>0</v>
      </c>
    </row>
    <row r="770" spans="3:14" x14ac:dyDescent="0.25">
      <c r="C770" s="8"/>
      <c r="D770" s="8"/>
      <c r="E770" s="7"/>
      <c r="F770" s="19"/>
      <c r="G770" s="6">
        <f t="shared" si="68"/>
        <v>52</v>
      </c>
      <c r="H770" s="6">
        <f t="shared" si="69"/>
        <v>1900</v>
      </c>
      <c r="I770" s="6">
        <f t="shared" si="66"/>
        <v>0</v>
      </c>
      <c r="J770" s="6">
        <f t="shared" si="67"/>
        <v>0</v>
      </c>
      <c r="K770" s="7"/>
      <c r="L770" s="7"/>
      <c r="M770" s="6">
        <f t="shared" si="70"/>
        <v>0</v>
      </c>
      <c r="N770" s="6">
        <f t="shared" si="71"/>
        <v>0</v>
      </c>
    </row>
    <row r="771" spans="3:14" x14ac:dyDescent="0.25">
      <c r="C771" s="8"/>
      <c r="D771" s="8"/>
      <c r="E771" s="7"/>
      <c r="F771" s="19"/>
      <c r="G771" s="6">
        <f t="shared" si="68"/>
        <v>52</v>
      </c>
      <c r="H771" s="6">
        <f t="shared" si="69"/>
        <v>1900</v>
      </c>
      <c r="I771" s="6">
        <f t="shared" si="66"/>
        <v>0</v>
      </c>
      <c r="J771" s="6">
        <f t="shared" si="67"/>
        <v>0</v>
      </c>
      <c r="K771" s="7"/>
      <c r="L771" s="7"/>
      <c r="M771" s="6">
        <f t="shared" si="70"/>
        <v>0</v>
      </c>
      <c r="N771" s="6">
        <f t="shared" si="71"/>
        <v>0</v>
      </c>
    </row>
    <row r="772" spans="3:14" x14ac:dyDescent="0.25">
      <c r="C772" s="8"/>
      <c r="D772" s="8"/>
      <c r="E772" s="7"/>
      <c r="F772" s="19"/>
      <c r="G772" s="6">
        <f t="shared" si="68"/>
        <v>52</v>
      </c>
      <c r="H772" s="6">
        <f t="shared" si="69"/>
        <v>1900</v>
      </c>
      <c r="I772" s="6">
        <f t="shared" si="66"/>
        <v>0</v>
      </c>
      <c r="J772" s="6">
        <f t="shared" si="67"/>
        <v>0</v>
      </c>
      <c r="K772" s="7"/>
      <c r="L772" s="7"/>
      <c r="M772" s="6">
        <f t="shared" si="70"/>
        <v>0</v>
      </c>
      <c r="N772" s="6">
        <f t="shared" si="71"/>
        <v>0</v>
      </c>
    </row>
    <row r="773" spans="3:14" x14ac:dyDescent="0.25">
      <c r="C773" s="8"/>
      <c r="D773" s="8"/>
      <c r="E773" s="7"/>
      <c r="F773" s="19"/>
      <c r="G773" s="6">
        <f t="shared" si="68"/>
        <v>52</v>
      </c>
      <c r="H773" s="6">
        <f t="shared" si="69"/>
        <v>1900</v>
      </c>
      <c r="I773" s="6">
        <f t="shared" si="66"/>
        <v>0</v>
      </c>
      <c r="J773" s="6">
        <f t="shared" si="67"/>
        <v>0</v>
      </c>
      <c r="K773" s="7"/>
      <c r="L773" s="7"/>
      <c r="M773" s="6">
        <f t="shared" si="70"/>
        <v>0</v>
      </c>
      <c r="N773" s="6">
        <f t="shared" si="71"/>
        <v>0</v>
      </c>
    </row>
    <row r="774" spans="3:14" x14ac:dyDescent="0.25">
      <c r="C774" s="8"/>
      <c r="D774" s="8"/>
      <c r="E774" s="7"/>
      <c r="F774" s="19"/>
      <c r="G774" s="6">
        <f t="shared" si="68"/>
        <v>52</v>
      </c>
      <c r="H774" s="6">
        <f t="shared" si="69"/>
        <v>1900</v>
      </c>
      <c r="I774" s="6">
        <f t="shared" si="66"/>
        <v>0</v>
      </c>
      <c r="J774" s="6">
        <f t="shared" si="67"/>
        <v>0</v>
      </c>
      <c r="K774" s="7"/>
      <c r="L774" s="7"/>
      <c r="M774" s="6">
        <f t="shared" si="70"/>
        <v>0</v>
      </c>
      <c r="N774" s="6">
        <f t="shared" si="71"/>
        <v>0</v>
      </c>
    </row>
    <row r="775" spans="3:14" x14ac:dyDescent="0.25">
      <c r="C775" s="8"/>
      <c r="D775" s="8"/>
      <c r="E775" s="7"/>
      <c r="F775" s="19"/>
      <c r="G775" s="6">
        <f t="shared" si="68"/>
        <v>52</v>
      </c>
      <c r="H775" s="6">
        <f t="shared" si="69"/>
        <v>1900</v>
      </c>
      <c r="I775" s="6">
        <f t="shared" si="66"/>
        <v>0</v>
      </c>
      <c r="J775" s="6">
        <f t="shared" si="67"/>
        <v>0</v>
      </c>
      <c r="K775" s="7"/>
      <c r="L775" s="7"/>
      <c r="M775" s="6">
        <f t="shared" si="70"/>
        <v>0</v>
      </c>
      <c r="N775" s="6">
        <f t="shared" si="71"/>
        <v>0</v>
      </c>
    </row>
    <row r="776" spans="3:14" x14ac:dyDescent="0.25">
      <c r="C776" s="8"/>
      <c r="D776" s="8"/>
      <c r="E776" s="7"/>
      <c r="F776" s="19"/>
      <c r="G776" s="6">
        <f t="shared" si="68"/>
        <v>52</v>
      </c>
      <c r="H776" s="6">
        <f t="shared" si="69"/>
        <v>1900</v>
      </c>
      <c r="I776" s="6">
        <f t="shared" si="66"/>
        <v>0</v>
      </c>
      <c r="J776" s="6">
        <f t="shared" si="67"/>
        <v>0</v>
      </c>
      <c r="K776" s="7"/>
      <c r="L776" s="7"/>
      <c r="M776" s="6">
        <f t="shared" si="70"/>
        <v>0</v>
      </c>
      <c r="N776" s="6">
        <f t="shared" si="71"/>
        <v>0</v>
      </c>
    </row>
    <row r="777" spans="3:14" x14ac:dyDescent="0.25">
      <c r="C777" s="8"/>
      <c r="D777" s="8"/>
      <c r="E777" s="7"/>
      <c r="F777" s="19"/>
      <c r="G777" s="6">
        <f t="shared" si="68"/>
        <v>52</v>
      </c>
      <c r="H777" s="6">
        <f t="shared" si="69"/>
        <v>1900</v>
      </c>
      <c r="I777" s="6">
        <f t="shared" si="66"/>
        <v>0</v>
      </c>
      <c r="J777" s="6">
        <f t="shared" si="67"/>
        <v>0</v>
      </c>
      <c r="K777" s="7"/>
      <c r="L777" s="7"/>
      <c r="M777" s="6">
        <f t="shared" si="70"/>
        <v>0</v>
      </c>
      <c r="N777" s="6">
        <f t="shared" si="71"/>
        <v>0</v>
      </c>
    </row>
    <row r="778" spans="3:14" x14ac:dyDescent="0.25">
      <c r="C778" s="8"/>
      <c r="D778" s="8"/>
      <c r="E778" s="7"/>
      <c r="F778" s="19"/>
      <c r="G778" s="6">
        <f t="shared" si="68"/>
        <v>52</v>
      </c>
      <c r="H778" s="6">
        <f t="shared" si="69"/>
        <v>1900</v>
      </c>
      <c r="I778" s="6">
        <f t="shared" ref="I778:I841" si="72">_xlfn.XLOOKUP(E778, P:P, Q:Q, "")</f>
        <v>0</v>
      </c>
      <c r="J778" s="6">
        <f t="shared" ref="J778:J841" si="73">_xlfn.XLOOKUP(E778, P:P, R:R, "")</f>
        <v>0</v>
      </c>
      <c r="K778" s="7"/>
      <c r="L778" s="7"/>
      <c r="M778" s="6">
        <f t="shared" si="70"/>
        <v>0</v>
      </c>
      <c r="N778" s="6">
        <f t="shared" si="71"/>
        <v>0</v>
      </c>
    </row>
    <row r="779" spans="3:14" x14ac:dyDescent="0.25">
      <c r="C779" s="8"/>
      <c r="D779" s="8"/>
      <c r="E779" s="7"/>
      <c r="F779" s="19"/>
      <c r="G779" s="6">
        <f t="shared" ref="G779:G842" si="74">WEEKNUM(C779, 21)</f>
        <v>52</v>
      </c>
      <c r="H779" s="6">
        <f t="shared" ref="H779:H842" si="75">YEAR(C779)</f>
        <v>1900</v>
      </c>
      <c r="I779" s="6">
        <f t="shared" si="72"/>
        <v>0</v>
      </c>
      <c r="J779" s="6">
        <f t="shared" si="73"/>
        <v>0</v>
      </c>
      <c r="K779" s="7"/>
      <c r="L779" s="7"/>
      <c r="M779" s="6">
        <f t="shared" ref="M779:M842" si="76">IF( K779 &lt;&gt; "", K779, I779)</f>
        <v>0</v>
      </c>
      <c r="N779" s="6">
        <f t="shared" ref="N779:N842" si="77">IF( L779 &lt;&gt; "", L779, J779)</f>
        <v>0</v>
      </c>
    </row>
    <row r="780" spans="3:14" x14ac:dyDescent="0.25">
      <c r="C780" s="8"/>
      <c r="D780" s="8"/>
      <c r="E780" s="7"/>
      <c r="F780" s="19"/>
      <c r="G780" s="6">
        <f t="shared" si="74"/>
        <v>52</v>
      </c>
      <c r="H780" s="6">
        <f t="shared" si="75"/>
        <v>1900</v>
      </c>
      <c r="I780" s="6">
        <f t="shared" si="72"/>
        <v>0</v>
      </c>
      <c r="J780" s="6">
        <f t="shared" si="73"/>
        <v>0</v>
      </c>
      <c r="K780" s="7"/>
      <c r="L780" s="7"/>
      <c r="M780" s="6">
        <f t="shared" si="76"/>
        <v>0</v>
      </c>
      <c r="N780" s="6">
        <f t="shared" si="77"/>
        <v>0</v>
      </c>
    </row>
    <row r="781" spans="3:14" x14ac:dyDescent="0.25">
      <c r="C781" s="8"/>
      <c r="D781" s="8"/>
      <c r="E781" s="7"/>
      <c r="F781" s="19"/>
      <c r="G781" s="6">
        <f t="shared" si="74"/>
        <v>52</v>
      </c>
      <c r="H781" s="6">
        <f t="shared" si="75"/>
        <v>1900</v>
      </c>
      <c r="I781" s="6">
        <f t="shared" si="72"/>
        <v>0</v>
      </c>
      <c r="J781" s="6">
        <f t="shared" si="73"/>
        <v>0</v>
      </c>
      <c r="K781" s="7"/>
      <c r="L781" s="7"/>
      <c r="M781" s="6">
        <f t="shared" si="76"/>
        <v>0</v>
      </c>
      <c r="N781" s="6">
        <f t="shared" si="77"/>
        <v>0</v>
      </c>
    </row>
    <row r="782" spans="3:14" x14ac:dyDescent="0.25">
      <c r="C782" s="8"/>
      <c r="D782" s="8"/>
      <c r="E782" s="7"/>
      <c r="F782" s="19"/>
      <c r="G782" s="6">
        <f t="shared" si="74"/>
        <v>52</v>
      </c>
      <c r="H782" s="6">
        <f t="shared" si="75"/>
        <v>1900</v>
      </c>
      <c r="I782" s="6">
        <f t="shared" si="72"/>
        <v>0</v>
      </c>
      <c r="J782" s="6">
        <f t="shared" si="73"/>
        <v>0</v>
      </c>
      <c r="K782" s="7"/>
      <c r="L782" s="7"/>
      <c r="M782" s="6">
        <f t="shared" si="76"/>
        <v>0</v>
      </c>
      <c r="N782" s="6">
        <f t="shared" si="77"/>
        <v>0</v>
      </c>
    </row>
    <row r="783" spans="3:14" x14ac:dyDescent="0.25">
      <c r="C783" s="8"/>
      <c r="D783" s="8"/>
      <c r="E783" s="7"/>
      <c r="F783" s="19"/>
      <c r="G783" s="6">
        <f t="shared" si="74"/>
        <v>52</v>
      </c>
      <c r="H783" s="6">
        <f t="shared" si="75"/>
        <v>1900</v>
      </c>
      <c r="I783" s="6">
        <f t="shared" si="72"/>
        <v>0</v>
      </c>
      <c r="J783" s="6">
        <f t="shared" si="73"/>
        <v>0</v>
      </c>
      <c r="K783" s="7"/>
      <c r="L783" s="7"/>
      <c r="M783" s="6">
        <f t="shared" si="76"/>
        <v>0</v>
      </c>
      <c r="N783" s="6">
        <f t="shared" si="77"/>
        <v>0</v>
      </c>
    </row>
    <row r="784" spans="3:14" x14ac:dyDescent="0.25">
      <c r="C784" s="8"/>
      <c r="D784" s="8"/>
      <c r="E784" s="7"/>
      <c r="F784" s="19"/>
      <c r="G784" s="6">
        <f t="shared" si="74"/>
        <v>52</v>
      </c>
      <c r="H784" s="6">
        <f t="shared" si="75"/>
        <v>1900</v>
      </c>
      <c r="I784" s="6">
        <f t="shared" si="72"/>
        <v>0</v>
      </c>
      <c r="J784" s="6">
        <f t="shared" si="73"/>
        <v>0</v>
      </c>
      <c r="K784" s="7"/>
      <c r="L784" s="7"/>
      <c r="M784" s="6">
        <f t="shared" si="76"/>
        <v>0</v>
      </c>
      <c r="N784" s="6">
        <f t="shared" si="77"/>
        <v>0</v>
      </c>
    </row>
    <row r="785" spans="3:14" x14ac:dyDescent="0.25">
      <c r="C785" s="8"/>
      <c r="D785" s="8"/>
      <c r="E785" s="7"/>
      <c r="F785" s="19"/>
      <c r="G785" s="6">
        <f t="shared" si="74"/>
        <v>52</v>
      </c>
      <c r="H785" s="6">
        <f t="shared" si="75"/>
        <v>1900</v>
      </c>
      <c r="I785" s="6">
        <f t="shared" si="72"/>
        <v>0</v>
      </c>
      <c r="J785" s="6">
        <f t="shared" si="73"/>
        <v>0</v>
      </c>
      <c r="K785" s="7"/>
      <c r="L785" s="7"/>
      <c r="M785" s="6">
        <f t="shared" si="76"/>
        <v>0</v>
      </c>
      <c r="N785" s="6">
        <f t="shared" si="77"/>
        <v>0</v>
      </c>
    </row>
    <row r="786" spans="3:14" x14ac:dyDescent="0.25">
      <c r="C786" s="8"/>
      <c r="D786" s="8"/>
      <c r="E786" s="7"/>
      <c r="F786" s="19"/>
      <c r="G786" s="6">
        <f t="shared" si="74"/>
        <v>52</v>
      </c>
      <c r="H786" s="6">
        <f t="shared" si="75"/>
        <v>1900</v>
      </c>
      <c r="I786" s="6">
        <f t="shared" si="72"/>
        <v>0</v>
      </c>
      <c r="J786" s="6">
        <f t="shared" si="73"/>
        <v>0</v>
      </c>
      <c r="K786" s="7"/>
      <c r="L786" s="7"/>
      <c r="M786" s="6">
        <f t="shared" si="76"/>
        <v>0</v>
      </c>
      <c r="N786" s="6">
        <f t="shared" si="77"/>
        <v>0</v>
      </c>
    </row>
    <row r="787" spans="3:14" x14ac:dyDescent="0.25">
      <c r="C787" s="8"/>
      <c r="D787" s="8"/>
      <c r="E787" s="7"/>
      <c r="F787" s="19"/>
      <c r="G787" s="6">
        <f t="shared" si="74"/>
        <v>52</v>
      </c>
      <c r="H787" s="6">
        <f t="shared" si="75"/>
        <v>1900</v>
      </c>
      <c r="I787" s="6">
        <f t="shared" si="72"/>
        <v>0</v>
      </c>
      <c r="J787" s="6">
        <f t="shared" si="73"/>
        <v>0</v>
      </c>
      <c r="K787" s="7"/>
      <c r="L787" s="7"/>
      <c r="M787" s="6">
        <f t="shared" si="76"/>
        <v>0</v>
      </c>
      <c r="N787" s="6">
        <f t="shared" si="77"/>
        <v>0</v>
      </c>
    </row>
    <row r="788" spans="3:14" x14ac:dyDescent="0.25">
      <c r="C788" s="8"/>
      <c r="D788" s="8"/>
      <c r="E788" s="7"/>
      <c r="F788" s="19"/>
      <c r="G788" s="6">
        <f t="shared" si="74"/>
        <v>52</v>
      </c>
      <c r="H788" s="6">
        <f t="shared" si="75"/>
        <v>1900</v>
      </c>
      <c r="I788" s="6">
        <f t="shared" si="72"/>
        <v>0</v>
      </c>
      <c r="J788" s="6">
        <f t="shared" si="73"/>
        <v>0</v>
      </c>
      <c r="K788" s="7"/>
      <c r="L788" s="7"/>
      <c r="M788" s="6">
        <f t="shared" si="76"/>
        <v>0</v>
      </c>
      <c r="N788" s="6">
        <f t="shared" si="77"/>
        <v>0</v>
      </c>
    </row>
    <row r="789" spans="3:14" x14ac:dyDescent="0.25">
      <c r="C789" s="8"/>
      <c r="D789" s="8"/>
      <c r="E789" s="7"/>
      <c r="F789" s="19"/>
      <c r="G789" s="6">
        <f t="shared" si="74"/>
        <v>52</v>
      </c>
      <c r="H789" s="6">
        <f t="shared" si="75"/>
        <v>1900</v>
      </c>
      <c r="I789" s="6">
        <f t="shared" si="72"/>
        <v>0</v>
      </c>
      <c r="J789" s="6">
        <f t="shared" si="73"/>
        <v>0</v>
      </c>
      <c r="K789" s="7"/>
      <c r="L789" s="7"/>
      <c r="M789" s="6">
        <f t="shared" si="76"/>
        <v>0</v>
      </c>
      <c r="N789" s="6">
        <f t="shared" si="77"/>
        <v>0</v>
      </c>
    </row>
    <row r="790" spans="3:14" x14ac:dyDescent="0.25">
      <c r="C790" s="8"/>
      <c r="D790" s="8"/>
      <c r="E790" s="7"/>
      <c r="F790" s="19"/>
      <c r="G790" s="6">
        <f t="shared" si="74"/>
        <v>52</v>
      </c>
      <c r="H790" s="6">
        <f t="shared" si="75"/>
        <v>1900</v>
      </c>
      <c r="I790" s="6">
        <f t="shared" si="72"/>
        <v>0</v>
      </c>
      <c r="J790" s="6">
        <f t="shared" si="73"/>
        <v>0</v>
      </c>
      <c r="K790" s="7"/>
      <c r="L790" s="7"/>
      <c r="M790" s="6">
        <f t="shared" si="76"/>
        <v>0</v>
      </c>
      <c r="N790" s="6">
        <f t="shared" si="77"/>
        <v>0</v>
      </c>
    </row>
    <row r="791" spans="3:14" x14ac:dyDescent="0.25">
      <c r="C791" s="8"/>
      <c r="D791" s="8"/>
      <c r="E791" s="7"/>
      <c r="F791" s="19"/>
      <c r="G791" s="6">
        <f t="shared" si="74"/>
        <v>52</v>
      </c>
      <c r="H791" s="6">
        <f t="shared" si="75"/>
        <v>1900</v>
      </c>
      <c r="I791" s="6">
        <f t="shared" si="72"/>
        <v>0</v>
      </c>
      <c r="J791" s="6">
        <f t="shared" si="73"/>
        <v>0</v>
      </c>
      <c r="K791" s="7"/>
      <c r="L791" s="7"/>
      <c r="M791" s="6">
        <f t="shared" si="76"/>
        <v>0</v>
      </c>
      <c r="N791" s="6">
        <f t="shared" si="77"/>
        <v>0</v>
      </c>
    </row>
    <row r="792" spans="3:14" x14ac:dyDescent="0.25">
      <c r="C792" s="8"/>
      <c r="D792" s="8"/>
      <c r="E792" s="7"/>
      <c r="F792" s="19"/>
      <c r="G792" s="6">
        <f t="shared" si="74"/>
        <v>52</v>
      </c>
      <c r="H792" s="6">
        <f t="shared" si="75"/>
        <v>1900</v>
      </c>
      <c r="I792" s="6">
        <f t="shared" si="72"/>
        <v>0</v>
      </c>
      <c r="J792" s="6">
        <f t="shared" si="73"/>
        <v>0</v>
      </c>
      <c r="K792" s="7"/>
      <c r="L792" s="7"/>
      <c r="M792" s="6">
        <f t="shared" si="76"/>
        <v>0</v>
      </c>
      <c r="N792" s="6">
        <f t="shared" si="77"/>
        <v>0</v>
      </c>
    </row>
    <row r="793" spans="3:14" x14ac:dyDescent="0.25">
      <c r="C793" s="8"/>
      <c r="D793" s="8"/>
      <c r="E793" s="7"/>
      <c r="F793" s="19"/>
      <c r="G793" s="6">
        <f t="shared" si="74"/>
        <v>52</v>
      </c>
      <c r="H793" s="6">
        <f t="shared" si="75"/>
        <v>1900</v>
      </c>
      <c r="I793" s="6">
        <f t="shared" si="72"/>
        <v>0</v>
      </c>
      <c r="J793" s="6">
        <f t="shared" si="73"/>
        <v>0</v>
      </c>
      <c r="K793" s="7"/>
      <c r="L793" s="7"/>
      <c r="M793" s="6">
        <f t="shared" si="76"/>
        <v>0</v>
      </c>
      <c r="N793" s="6">
        <f t="shared" si="77"/>
        <v>0</v>
      </c>
    </row>
    <row r="794" spans="3:14" x14ac:dyDescent="0.25">
      <c r="C794" s="8"/>
      <c r="D794" s="8"/>
      <c r="E794" s="7"/>
      <c r="F794" s="19"/>
      <c r="G794" s="6">
        <f t="shared" si="74"/>
        <v>52</v>
      </c>
      <c r="H794" s="6">
        <f t="shared" si="75"/>
        <v>1900</v>
      </c>
      <c r="I794" s="6">
        <f t="shared" si="72"/>
        <v>0</v>
      </c>
      <c r="J794" s="6">
        <f t="shared" si="73"/>
        <v>0</v>
      </c>
      <c r="K794" s="7"/>
      <c r="L794" s="7"/>
      <c r="M794" s="6">
        <f t="shared" si="76"/>
        <v>0</v>
      </c>
      <c r="N794" s="6">
        <f t="shared" si="77"/>
        <v>0</v>
      </c>
    </row>
    <row r="795" spans="3:14" x14ac:dyDescent="0.25">
      <c r="C795" s="8"/>
      <c r="D795" s="8"/>
      <c r="E795" s="7"/>
      <c r="F795" s="19"/>
      <c r="G795" s="6">
        <f t="shared" si="74"/>
        <v>52</v>
      </c>
      <c r="H795" s="6">
        <f t="shared" si="75"/>
        <v>1900</v>
      </c>
      <c r="I795" s="6">
        <f t="shared" si="72"/>
        <v>0</v>
      </c>
      <c r="J795" s="6">
        <f t="shared" si="73"/>
        <v>0</v>
      </c>
      <c r="K795" s="7"/>
      <c r="L795" s="7"/>
      <c r="M795" s="6">
        <f t="shared" si="76"/>
        <v>0</v>
      </c>
      <c r="N795" s="6">
        <f t="shared" si="77"/>
        <v>0</v>
      </c>
    </row>
    <row r="796" spans="3:14" x14ac:dyDescent="0.25">
      <c r="C796" s="8"/>
      <c r="D796" s="8"/>
      <c r="E796" s="7"/>
      <c r="F796" s="19"/>
      <c r="G796" s="6">
        <f t="shared" si="74"/>
        <v>52</v>
      </c>
      <c r="H796" s="6">
        <f t="shared" si="75"/>
        <v>1900</v>
      </c>
      <c r="I796" s="6">
        <f t="shared" si="72"/>
        <v>0</v>
      </c>
      <c r="J796" s="6">
        <f t="shared" si="73"/>
        <v>0</v>
      </c>
      <c r="K796" s="7"/>
      <c r="L796" s="7"/>
      <c r="M796" s="6">
        <f t="shared" si="76"/>
        <v>0</v>
      </c>
      <c r="N796" s="6">
        <f t="shared" si="77"/>
        <v>0</v>
      </c>
    </row>
    <row r="797" spans="3:14" x14ac:dyDescent="0.25">
      <c r="C797" s="8"/>
      <c r="D797" s="8"/>
      <c r="E797" s="7"/>
      <c r="F797" s="19"/>
      <c r="G797" s="6">
        <f t="shared" si="74"/>
        <v>52</v>
      </c>
      <c r="H797" s="6">
        <f t="shared" si="75"/>
        <v>1900</v>
      </c>
      <c r="I797" s="6">
        <f t="shared" si="72"/>
        <v>0</v>
      </c>
      <c r="J797" s="6">
        <f t="shared" si="73"/>
        <v>0</v>
      </c>
      <c r="K797" s="7"/>
      <c r="L797" s="7"/>
      <c r="M797" s="6">
        <f t="shared" si="76"/>
        <v>0</v>
      </c>
      <c r="N797" s="6">
        <f t="shared" si="77"/>
        <v>0</v>
      </c>
    </row>
    <row r="798" spans="3:14" x14ac:dyDescent="0.25">
      <c r="C798" s="8"/>
      <c r="D798" s="8"/>
      <c r="E798" s="7"/>
      <c r="F798" s="19"/>
      <c r="G798" s="6">
        <f t="shared" si="74"/>
        <v>52</v>
      </c>
      <c r="H798" s="6">
        <f t="shared" si="75"/>
        <v>1900</v>
      </c>
      <c r="I798" s="6">
        <f t="shared" si="72"/>
        <v>0</v>
      </c>
      <c r="J798" s="6">
        <f t="shared" si="73"/>
        <v>0</v>
      </c>
      <c r="K798" s="7"/>
      <c r="L798" s="7"/>
      <c r="M798" s="6">
        <f t="shared" si="76"/>
        <v>0</v>
      </c>
      <c r="N798" s="6">
        <f t="shared" si="77"/>
        <v>0</v>
      </c>
    </row>
    <row r="799" spans="3:14" x14ac:dyDescent="0.25">
      <c r="C799" s="8"/>
      <c r="D799" s="8"/>
      <c r="E799" s="7"/>
      <c r="F799" s="19"/>
      <c r="G799" s="6">
        <f t="shared" si="74"/>
        <v>52</v>
      </c>
      <c r="H799" s="6">
        <f t="shared" si="75"/>
        <v>1900</v>
      </c>
      <c r="I799" s="6">
        <f t="shared" si="72"/>
        <v>0</v>
      </c>
      <c r="J799" s="6">
        <f t="shared" si="73"/>
        <v>0</v>
      </c>
      <c r="K799" s="7"/>
      <c r="L799" s="7"/>
      <c r="M799" s="6">
        <f t="shared" si="76"/>
        <v>0</v>
      </c>
      <c r="N799" s="6">
        <f t="shared" si="77"/>
        <v>0</v>
      </c>
    </row>
    <row r="800" spans="3:14" x14ac:dyDescent="0.25">
      <c r="C800" s="8"/>
      <c r="D800" s="8"/>
      <c r="E800" s="7"/>
      <c r="F800" s="19"/>
      <c r="G800" s="6">
        <f t="shared" si="74"/>
        <v>52</v>
      </c>
      <c r="H800" s="6">
        <f t="shared" si="75"/>
        <v>1900</v>
      </c>
      <c r="I800" s="6">
        <f t="shared" si="72"/>
        <v>0</v>
      </c>
      <c r="J800" s="6">
        <f t="shared" si="73"/>
        <v>0</v>
      </c>
      <c r="K800" s="7"/>
      <c r="L800" s="7"/>
      <c r="M800" s="6">
        <f t="shared" si="76"/>
        <v>0</v>
      </c>
      <c r="N800" s="6">
        <f t="shared" si="77"/>
        <v>0</v>
      </c>
    </row>
    <row r="801" spans="3:14" x14ac:dyDescent="0.25">
      <c r="C801" s="8"/>
      <c r="D801" s="8"/>
      <c r="E801" s="7"/>
      <c r="F801" s="19"/>
      <c r="G801" s="6">
        <f t="shared" si="74"/>
        <v>52</v>
      </c>
      <c r="H801" s="6">
        <f t="shared" si="75"/>
        <v>1900</v>
      </c>
      <c r="I801" s="6">
        <f t="shared" si="72"/>
        <v>0</v>
      </c>
      <c r="J801" s="6">
        <f t="shared" si="73"/>
        <v>0</v>
      </c>
      <c r="K801" s="7"/>
      <c r="L801" s="7"/>
      <c r="M801" s="6">
        <f t="shared" si="76"/>
        <v>0</v>
      </c>
      <c r="N801" s="6">
        <f t="shared" si="77"/>
        <v>0</v>
      </c>
    </row>
    <row r="802" spans="3:14" x14ac:dyDescent="0.25">
      <c r="C802" s="8"/>
      <c r="D802" s="8"/>
      <c r="E802" s="7"/>
      <c r="F802" s="19"/>
      <c r="G802" s="6">
        <f t="shared" si="74"/>
        <v>52</v>
      </c>
      <c r="H802" s="6">
        <f t="shared" si="75"/>
        <v>1900</v>
      </c>
      <c r="I802" s="6">
        <f t="shared" si="72"/>
        <v>0</v>
      </c>
      <c r="J802" s="6">
        <f t="shared" si="73"/>
        <v>0</v>
      </c>
      <c r="K802" s="7"/>
      <c r="L802" s="7"/>
      <c r="M802" s="6">
        <f t="shared" si="76"/>
        <v>0</v>
      </c>
      <c r="N802" s="6">
        <f t="shared" si="77"/>
        <v>0</v>
      </c>
    </row>
    <row r="803" spans="3:14" x14ac:dyDescent="0.25">
      <c r="C803" s="8"/>
      <c r="D803" s="8"/>
      <c r="E803" s="7"/>
      <c r="F803" s="19"/>
      <c r="G803" s="6">
        <f t="shared" si="74"/>
        <v>52</v>
      </c>
      <c r="H803" s="6">
        <f t="shared" si="75"/>
        <v>1900</v>
      </c>
      <c r="I803" s="6">
        <f t="shared" si="72"/>
        <v>0</v>
      </c>
      <c r="J803" s="6">
        <f t="shared" si="73"/>
        <v>0</v>
      </c>
      <c r="K803" s="7"/>
      <c r="L803" s="7"/>
      <c r="M803" s="6">
        <f t="shared" si="76"/>
        <v>0</v>
      </c>
      <c r="N803" s="6">
        <f t="shared" si="77"/>
        <v>0</v>
      </c>
    </row>
    <row r="804" spans="3:14" x14ac:dyDescent="0.25">
      <c r="C804" s="8"/>
      <c r="D804" s="8"/>
      <c r="E804" s="7"/>
      <c r="F804" s="19"/>
      <c r="G804" s="6">
        <f t="shared" si="74"/>
        <v>52</v>
      </c>
      <c r="H804" s="6">
        <f t="shared" si="75"/>
        <v>1900</v>
      </c>
      <c r="I804" s="6">
        <f t="shared" si="72"/>
        <v>0</v>
      </c>
      <c r="J804" s="6">
        <f t="shared" si="73"/>
        <v>0</v>
      </c>
      <c r="K804" s="7"/>
      <c r="L804" s="7"/>
      <c r="M804" s="6">
        <f t="shared" si="76"/>
        <v>0</v>
      </c>
      <c r="N804" s="6">
        <f t="shared" si="77"/>
        <v>0</v>
      </c>
    </row>
    <row r="805" spans="3:14" x14ac:dyDescent="0.25">
      <c r="C805" s="8"/>
      <c r="D805" s="8"/>
      <c r="E805" s="7"/>
      <c r="F805" s="19"/>
      <c r="G805" s="6">
        <f t="shared" si="74"/>
        <v>52</v>
      </c>
      <c r="H805" s="6">
        <f t="shared" si="75"/>
        <v>1900</v>
      </c>
      <c r="I805" s="6">
        <f t="shared" si="72"/>
        <v>0</v>
      </c>
      <c r="J805" s="6">
        <f t="shared" si="73"/>
        <v>0</v>
      </c>
      <c r="K805" s="7"/>
      <c r="L805" s="7"/>
      <c r="M805" s="6">
        <f t="shared" si="76"/>
        <v>0</v>
      </c>
      <c r="N805" s="6">
        <f t="shared" si="77"/>
        <v>0</v>
      </c>
    </row>
    <row r="806" spans="3:14" x14ac:dyDescent="0.25">
      <c r="C806" s="8"/>
      <c r="D806" s="8"/>
      <c r="E806" s="7"/>
      <c r="F806" s="19"/>
      <c r="G806" s="6">
        <f t="shared" si="74"/>
        <v>52</v>
      </c>
      <c r="H806" s="6">
        <f t="shared" si="75"/>
        <v>1900</v>
      </c>
      <c r="I806" s="6">
        <f t="shared" si="72"/>
        <v>0</v>
      </c>
      <c r="J806" s="6">
        <f t="shared" si="73"/>
        <v>0</v>
      </c>
      <c r="K806" s="7"/>
      <c r="L806" s="7"/>
      <c r="M806" s="6">
        <f t="shared" si="76"/>
        <v>0</v>
      </c>
      <c r="N806" s="6">
        <f t="shared" si="77"/>
        <v>0</v>
      </c>
    </row>
    <row r="807" spans="3:14" x14ac:dyDescent="0.25">
      <c r="C807" s="8"/>
      <c r="D807" s="8"/>
      <c r="E807" s="7"/>
      <c r="F807" s="19"/>
      <c r="G807" s="6">
        <f t="shared" si="74"/>
        <v>52</v>
      </c>
      <c r="H807" s="6">
        <f t="shared" si="75"/>
        <v>1900</v>
      </c>
      <c r="I807" s="6">
        <f t="shared" si="72"/>
        <v>0</v>
      </c>
      <c r="J807" s="6">
        <f t="shared" si="73"/>
        <v>0</v>
      </c>
      <c r="K807" s="7"/>
      <c r="L807" s="7"/>
      <c r="M807" s="6">
        <f t="shared" si="76"/>
        <v>0</v>
      </c>
      <c r="N807" s="6">
        <f t="shared" si="77"/>
        <v>0</v>
      </c>
    </row>
    <row r="808" spans="3:14" x14ac:dyDescent="0.25">
      <c r="C808" s="8"/>
      <c r="D808" s="8"/>
      <c r="E808" s="7"/>
      <c r="F808" s="19"/>
      <c r="G808" s="6">
        <f t="shared" si="74"/>
        <v>52</v>
      </c>
      <c r="H808" s="6">
        <f t="shared" si="75"/>
        <v>1900</v>
      </c>
      <c r="I808" s="6">
        <f t="shared" si="72"/>
        <v>0</v>
      </c>
      <c r="J808" s="6">
        <f t="shared" si="73"/>
        <v>0</v>
      </c>
      <c r="K808" s="7"/>
      <c r="L808" s="7"/>
      <c r="M808" s="6">
        <f t="shared" si="76"/>
        <v>0</v>
      </c>
      <c r="N808" s="6">
        <f t="shared" si="77"/>
        <v>0</v>
      </c>
    </row>
    <row r="809" spans="3:14" x14ac:dyDescent="0.25">
      <c r="C809" s="8"/>
      <c r="D809" s="8"/>
      <c r="E809" s="7"/>
      <c r="F809" s="19"/>
      <c r="G809" s="6">
        <f t="shared" si="74"/>
        <v>52</v>
      </c>
      <c r="H809" s="6">
        <f t="shared" si="75"/>
        <v>1900</v>
      </c>
      <c r="I809" s="6">
        <f t="shared" si="72"/>
        <v>0</v>
      </c>
      <c r="J809" s="6">
        <f t="shared" si="73"/>
        <v>0</v>
      </c>
      <c r="K809" s="7"/>
      <c r="L809" s="7"/>
      <c r="M809" s="6">
        <f t="shared" si="76"/>
        <v>0</v>
      </c>
      <c r="N809" s="6">
        <f t="shared" si="77"/>
        <v>0</v>
      </c>
    </row>
    <row r="810" spans="3:14" x14ac:dyDescent="0.25">
      <c r="C810" s="8"/>
      <c r="D810" s="8"/>
      <c r="E810" s="7"/>
      <c r="F810" s="19"/>
      <c r="G810" s="6">
        <f t="shared" si="74"/>
        <v>52</v>
      </c>
      <c r="H810" s="6">
        <f t="shared" si="75"/>
        <v>1900</v>
      </c>
      <c r="I810" s="6">
        <f t="shared" si="72"/>
        <v>0</v>
      </c>
      <c r="J810" s="6">
        <f t="shared" si="73"/>
        <v>0</v>
      </c>
      <c r="K810" s="7"/>
      <c r="L810" s="7"/>
      <c r="M810" s="6">
        <f t="shared" si="76"/>
        <v>0</v>
      </c>
      <c r="N810" s="6">
        <f t="shared" si="77"/>
        <v>0</v>
      </c>
    </row>
    <row r="811" spans="3:14" x14ac:dyDescent="0.25">
      <c r="C811" s="8"/>
      <c r="D811" s="8"/>
      <c r="E811" s="7"/>
      <c r="F811" s="19"/>
      <c r="G811" s="6">
        <f t="shared" si="74"/>
        <v>52</v>
      </c>
      <c r="H811" s="6">
        <f t="shared" si="75"/>
        <v>1900</v>
      </c>
      <c r="I811" s="6">
        <f t="shared" si="72"/>
        <v>0</v>
      </c>
      <c r="J811" s="6">
        <f t="shared" si="73"/>
        <v>0</v>
      </c>
      <c r="K811" s="7"/>
      <c r="L811" s="7"/>
      <c r="M811" s="6">
        <f t="shared" si="76"/>
        <v>0</v>
      </c>
      <c r="N811" s="6">
        <f t="shared" si="77"/>
        <v>0</v>
      </c>
    </row>
    <row r="812" spans="3:14" x14ac:dyDescent="0.25">
      <c r="C812" s="8"/>
      <c r="D812" s="8"/>
      <c r="E812" s="7"/>
      <c r="F812" s="19"/>
      <c r="G812" s="6">
        <f t="shared" si="74"/>
        <v>52</v>
      </c>
      <c r="H812" s="6">
        <f t="shared" si="75"/>
        <v>1900</v>
      </c>
      <c r="I812" s="6">
        <f t="shared" si="72"/>
        <v>0</v>
      </c>
      <c r="J812" s="6">
        <f t="shared" si="73"/>
        <v>0</v>
      </c>
      <c r="K812" s="7"/>
      <c r="L812" s="7"/>
      <c r="M812" s="6">
        <f t="shared" si="76"/>
        <v>0</v>
      </c>
      <c r="N812" s="6">
        <f t="shared" si="77"/>
        <v>0</v>
      </c>
    </row>
    <row r="813" spans="3:14" x14ac:dyDescent="0.25">
      <c r="C813" s="8"/>
      <c r="D813" s="8"/>
      <c r="E813" s="7"/>
      <c r="F813" s="19"/>
      <c r="G813" s="6">
        <f t="shared" si="74"/>
        <v>52</v>
      </c>
      <c r="H813" s="6">
        <f t="shared" si="75"/>
        <v>1900</v>
      </c>
      <c r="I813" s="6">
        <f t="shared" si="72"/>
        <v>0</v>
      </c>
      <c r="J813" s="6">
        <f t="shared" si="73"/>
        <v>0</v>
      </c>
      <c r="K813" s="7"/>
      <c r="L813" s="7"/>
      <c r="M813" s="6">
        <f t="shared" si="76"/>
        <v>0</v>
      </c>
      <c r="N813" s="6">
        <f t="shared" si="77"/>
        <v>0</v>
      </c>
    </row>
    <row r="814" spans="3:14" x14ac:dyDescent="0.25">
      <c r="C814" s="8"/>
      <c r="D814" s="8"/>
      <c r="E814" s="7"/>
      <c r="F814" s="19"/>
      <c r="G814" s="6">
        <f t="shared" si="74"/>
        <v>52</v>
      </c>
      <c r="H814" s="6">
        <f t="shared" si="75"/>
        <v>1900</v>
      </c>
      <c r="I814" s="6">
        <f t="shared" si="72"/>
        <v>0</v>
      </c>
      <c r="J814" s="6">
        <f t="shared" si="73"/>
        <v>0</v>
      </c>
      <c r="K814" s="7"/>
      <c r="L814" s="7"/>
      <c r="M814" s="6">
        <f t="shared" si="76"/>
        <v>0</v>
      </c>
      <c r="N814" s="6">
        <f t="shared" si="77"/>
        <v>0</v>
      </c>
    </row>
    <row r="815" spans="3:14" x14ac:dyDescent="0.25">
      <c r="C815" s="8"/>
      <c r="D815" s="8"/>
      <c r="E815" s="7"/>
      <c r="F815" s="19"/>
      <c r="G815" s="6">
        <f t="shared" si="74"/>
        <v>52</v>
      </c>
      <c r="H815" s="6">
        <f t="shared" si="75"/>
        <v>1900</v>
      </c>
      <c r="I815" s="6">
        <f t="shared" si="72"/>
        <v>0</v>
      </c>
      <c r="J815" s="6">
        <f t="shared" si="73"/>
        <v>0</v>
      </c>
      <c r="K815" s="7"/>
      <c r="L815" s="7"/>
      <c r="M815" s="6">
        <f t="shared" si="76"/>
        <v>0</v>
      </c>
      <c r="N815" s="6">
        <f t="shared" si="77"/>
        <v>0</v>
      </c>
    </row>
    <row r="816" spans="3:14" x14ac:dyDescent="0.25">
      <c r="C816" s="8"/>
      <c r="D816" s="8"/>
      <c r="E816" s="7"/>
      <c r="F816" s="19"/>
      <c r="G816" s="6">
        <f t="shared" si="74"/>
        <v>52</v>
      </c>
      <c r="H816" s="6">
        <f t="shared" si="75"/>
        <v>1900</v>
      </c>
      <c r="I816" s="6">
        <f t="shared" si="72"/>
        <v>0</v>
      </c>
      <c r="J816" s="6">
        <f t="shared" si="73"/>
        <v>0</v>
      </c>
      <c r="K816" s="7"/>
      <c r="L816" s="7"/>
      <c r="M816" s="6">
        <f t="shared" si="76"/>
        <v>0</v>
      </c>
      <c r="N816" s="6">
        <f t="shared" si="77"/>
        <v>0</v>
      </c>
    </row>
    <row r="817" spans="3:14" x14ac:dyDescent="0.25">
      <c r="C817" s="8"/>
      <c r="D817" s="8"/>
      <c r="E817" s="7"/>
      <c r="F817" s="19"/>
      <c r="G817" s="6">
        <f t="shared" si="74"/>
        <v>52</v>
      </c>
      <c r="H817" s="6">
        <f t="shared" si="75"/>
        <v>1900</v>
      </c>
      <c r="I817" s="6">
        <f t="shared" si="72"/>
        <v>0</v>
      </c>
      <c r="J817" s="6">
        <f t="shared" si="73"/>
        <v>0</v>
      </c>
      <c r="K817" s="7"/>
      <c r="L817" s="7"/>
      <c r="M817" s="6">
        <f t="shared" si="76"/>
        <v>0</v>
      </c>
      <c r="N817" s="6">
        <f t="shared" si="77"/>
        <v>0</v>
      </c>
    </row>
    <row r="818" spans="3:14" x14ac:dyDescent="0.25">
      <c r="C818" s="8"/>
      <c r="D818" s="8"/>
      <c r="E818" s="7"/>
      <c r="F818" s="19"/>
      <c r="G818" s="6">
        <f t="shared" si="74"/>
        <v>52</v>
      </c>
      <c r="H818" s="6">
        <f t="shared" si="75"/>
        <v>1900</v>
      </c>
      <c r="I818" s="6">
        <f t="shared" si="72"/>
        <v>0</v>
      </c>
      <c r="J818" s="6">
        <f t="shared" si="73"/>
        <v>0</v>
      </c>
      <c r="K818" s="7"/>
      <c r="L818" s="7"/>
      <c r="M818" s="6">
        <f t="shared" si="76"/>
        <v>0</v>
      </c>
      <c r="N818" s="6">
        <f t="shared" si="77"/>
        <v>0</v>
      </c>
    </row>
    <row r="819" spans="3:14" x14ac:dyDescent="0.25">
      <c r="C819" s="8"/>
      <c r="D819" s="8"/>
      <c r="E819" s="7"/>
      <c r="F819" s="19"/>
      <c r="G819" s="6">
        <f t="shared" si="74"/>
        <v>52</v>
      </c>
      <c r="H819" s="6">
        <f t="shared" si="75"/>
        <v>1900</v>
      </c>
      <c r="I819" s="6">
        <f t="shared" si="72"/>
        <v>0</v>
      </c>
      <c r="J819" s="6">
        <f t="shared" si="73"/>
        <v>0</v>
      </c>
      <c r="K819" s="7"/>
      <c r="L819" s="7"/>
      <c r="M819" s="6">
        <f t="shared" si="76"/>
        <v>0</v>
      </c>
      <c r="N819" s="6">
        <f t="shared" si="77"/>
        <v>0</v>
      </c>
    </row>
    <row r="820" spans="3:14" x14ac:dyDescent="0.25">
      <c r="C820" s="8"/>
      <c r="D820" s="8"/>
      <c r="E820" s="7"/>
      <c r="F820" s="19"/>
      <c r="G820" s="6">
        <f t="shared" si="74"/>
        <v>52</v>
      </c>
      <c r="H820" s="6">
        <f t="shared" si="75"/>
        <v>1900</v>
      </c>
      <c r="I820" s="6">
        <f t="shared" si="72"/>
        <v>0</v>
      </c>
      <c r="J820" s="6">
        <f t="shared" si="73"/>
        <v>0</v>
      </c>
      <c r="K820" s="7"/>
      <c r="L820" s="7"/>
      <c r="M820" s="6">
        <f t="shared" si="76"/>
        <v>0</v>
      </c>
      <c r="N820" s="6">
        <f t="shared" si="77"/>
        <v>0</v>
      </c>
    </row>
    <row r="821" spans="3:14" x14ac:dyDescent="0.25">
      <c r="C821" s="8"/>
      <c r="D821" s="8"/>
      <c r="E821" s="7"/>
      <c r="F821" s="19"/>
      <c r="G821" s="6">
        <f t="shared" si="74"/>
        <v>52</v>
      </c>
      <c r="H821" s="6">
        <f t="shared" si="75"/>
        <v>1900</v>
      </c>
      <c r="I821" s="6">
        <f t="shared" si="72"/>
        <v>0</v>
      </c>
      <c r="J821" s="6">
        <f t="shared" si="73"/>
        <v>0</v>
      </c>
      <c r="K821" s="7"/>
      <c r="L821" s="7"/>
      <c r="M821" s="6">
        <f t="shared" si="76"/>
        <v>0</v>
      </c>
      <c r="N821" s="6">
        <f t="shared" si="77"/>
        <v>0</v>
      </c>
    </row>
    <row r="822" spans="3:14" x14ac:dyDescent="0.25">
      <c r="C822" s="8"/>
      <c r="D822" s="8"/>
      <c r="E822" s="7"/>
      <c r="F822" s="19"/>
      <c r="G822" s="6">
        <f t="shared" si="74"/>
        <v>52</v>
      </c>
      <c r="H822" s="6">
        <f t="shared" si="75"/>
        <v>1900</v>
      </c>
      <c r="I822" s="6">
        <f t="shared" si="72"/>
        <v>0</v>
      </c>
      <c r="J822" s="6">
        <f t="shared" si="73"/>
        <v>0</v>
      </c>
      <c r="K822" s="7"/>
      <c r="L822" s="7"/>
      <c r="M822" s="6">
        <f t="shared" si="76"/>
        <v>0</v>
      </c>
      <c r="N822" s="6">
        <f t="shared" si="77"/>
        <v>0</v>
      </c>
    </row>
    <row r="823" spans="3:14" x14ac:dyDescent="0.25">
      <c r="C823" s="8"/>
      <c r="D823" s="8"/>
      <c r="E823" s="7"/>
      <c r="F823" s="19"/>
      <c r="G823" s="6">
        <f t="shared" si="74"/>
        <v>52</v>
      </c>
      <c r="H823" s="6">
        <f t="shared" si="75"/>
        <v>1900</v>
      </c>
      <c r="I823" s="6">
        <f t="shared" si="72"/>
        <v>0</v>
      </c>
      <c r="J823" s="6">
        <f t="shared" si="73"/>
        <v>0</v>
      </c>
      <c r="K823" s="7"/>
      <c r="L823" s="7"/>
      <c r="M823" s="6">
        <f t="shared" si="76"/>
        <v>0</v>
      </c>
      <c r="N823" s="6">
        <f t="shared" si="77"/>
        <v>0</v>
      </c>
    </row>
    <row r="824" spans="3:14" x14ac:dyDescent="0.25">
      <c r="C824" s="8"/>
      <c r="D824" s="8"/>
      <c r="E824" s="7"/>
      <c r="F824" s="19"/>
      <c r="G824" s="6">
        <f t="shared" si="74"/>
        <v>52</v>
      </c>
      <c r="H824" s="6">
        <f t="shared" si="75"/>
        <v>1900</v>
      </c>
      <c r="I824" s="6">
        <f t="shared" si="72"/>
        <v>0</v>
      </c>
      <c r="J824" s="6">
        <f t="shared" si="73"/>
        <v>0</v>
      </c>
      <c r="K824" s="7"/>
      <c r="L824" s="7"/>
      <c r="M824" s="6">
        <f t="shared" si="76"/>
        <v>0</v>
      </c>
      <c r="N824" s="6">
        <f t="shared" si="77"/>
        <v>0</v>
      </c>
    </row>
    <row r="825" spans="3:14" x14ac:dyDescent="0.25">
      <c r="C825" s="8"/>
      <c r="D825" s="8"/>
      <c r="E825" s="7"/>
      <c r="F825" s="19"/>
      <c r="G825" s="6">
        <f t="shared" si="74"/>
        <v>52</v>
      </c>
      <c r="H825" s="6">
        <f t="shared" si="75"/>
        <v>1900</v>
      </c>
      <c r="I825" s="6">
        <f t="shared" si="72"/>
        <v>0</v>
      </c>
      <c r="J825" s="6">
        <f t="shared" si="73"/>
        <v>0</v>
      </c>
      <c r="K825" s="7"/>
      <c r="L825" s="7"/>
      <c r="M825" s="6">
        <f t="shared" si="76"/>
        <v>0</v>
      </c>
      <c r="N825" s="6">
        <f t="shared" si="77"/>
        <v>0</v>
      </c>
    </row>
    <row r="826" spans="3:14" x14ac:dyDescent="0.25">
      <c r="C826" s="8"/>
      <c r="D826" s="8"/>
      <c r="E826" s="7"/>
      <c r="F826" s="19"/>
      <c r="G826" s="6">
        <f t="shared" si="74"/>
        <v>52</v>
      </c>
      <c r="H826" s="6">
        <f t="shared" si="75"/>
        <v>1900</v>
      </c>
      <c r="I826" s="6">
        <f t="shared" si="72"/>
        <v>0</v>
      </c>
      <c r="J826" s="6">
        <f t="shared" si="73"/>
        <v>0</v>
      </c>
      <c r="K826" s="7"/>
      <c r="L826" s="7"/>
      <c r="M826" s="6">
        <f t="shared" si="76"/>
        <v>0</v>
      </c>
      <c r="N826" s="6">
        <f t="shared" si="77"/>
        <v>0</v>
      </c>
    </row>
    <row r="827" spans="3:14" x14ac:dyDescent="0.25">
      <c r="C827" s="8"/>
      <c r="D827" s="8"/>
      <c r="E827" s="7"/>
      <c r="F827" s="19"/>
      <c r="G827" s="6">
        <f t="shared" si="74"/>
        <v>52</v>
      </c>
      <c r="H827" s="6">
        <f t="shared" si="75"/>
        <v>1900</v>
      </c>
      <c r="I827" s="6">
        <f t="shared" si="72"/>
        <v>0</v>
      </c>
      <c r="J827" s="6">
        <f t="shared" si="73"/>
        <v>0</v>
      </c>
      <c r="K827" s="7"/>
      <c r="L827" s="7"/>
      <c r="M827" s="6">
        <f t="shared" si="76"/>
        <v>0</v>
      </c>
      <c r="N827" s="6">
        <f t="shared" si="77"/>
        <v>0</v>
      </c>
    </row>
    <row r="828" spans="3:14" x14ac:dyDescent="0.25">
      <c r="C828" s="8"/>
      <c r="D828" s="8"/>
      <c r="E828" s="7"/>
      <c r="F828" s="19"/>
      <c r="G828" s="6">
        <f t="shared" si="74"/>
        <v>52</v>
      </c>
      <c r="H828" s="6">
        <f t="shared" si="75"/>
        <v>1900</v>
      </c>
      <c r="I828" s="6">
        <f t="shared" si="72"/>
        <v>0</v>
      </c>
      <c r="J828" s="6">
        <f t="shared" si="73"/>
        <v>0</v>
      </c>
      <c r="K828" s="7"/>
      <c r="L828" s="7"/>
      <c r="M828" s="6">
        <f t="shared" si="76"/>
        <v>0</v>
      </c>
      <c r="N828" s="6">
        <f t="shared" si="77"/>
        <v>0</v>
      </c>
    </row>
    <row r="829" spans="3:14" x14ac:dyDescent="0.25">
      <c r="C829" s="8"/>
      <c r="D829" s="8"/>
      <c r="E829" s="7"/>
      <c r="F829" s="19"/>
      <c r="G829" s="6">
        <f t="shared" si="74"/>
        <v>52</v>
      </c>
      <c r="H829" s="6">
        <f t="shared" si="75"/>
        <v>1900</v>
      </c>
      <c r="I829" s="6">
        <f t="shared" si="72"/>
        <v>0</v>
      </c>
      <c r="J829" s="6">
        <f t="shared" si="73"/>
        <v>0</v>
      </c>
      <c r="K829" s="7"/>
      <c r="L829" s="7"/>
      <c r="M829" s="6">
        <f t="shared" si="76"/>
        <v>0</v>
      </c>
      <c r="N829" s="6">
        <f t="shared" si="77"/>
        <v>0</v>
      </c>
    </row>
    <row r="830" spans="3:14" x14ac:dyDescent="0.25">
      <c r="C830" s="8"/>
      <c r="D830" s="8"/>
      <c r="E830" s="7"/>
      <c r="F830" s="19"/>
      <c r="G830" s="6">
        <f t="shared" si="74"/>
        <v>52</v>
      </c>
      <c r="H830" s="6">
        <f t="shared" si="75"/>
        <v>1900</v>
      </c>
      <c r="I830" s="6">
        <f t="shared" si="72"/>
        <v>0</v>
      </c>
      <c r="J830" s="6">
        <f t="shared" si="73"/>
        <v>0</v>
      </c>
      <c r="K830" s="7"/>
      <c r="L830" s="7"/>
      <c r="M830" s="6">
        <f t="shared" si="76"/>
        <v>0</v>
      </c>
      <c r="N830" s="6">
        <f t="shared" si="77"/>
        <v>0</v>
      </c>
    </row>
    <row r="831" spans="3:14" x14ac:dyDescent="0.25">
      <c r="C831" s="8"/>
      <c r="D831" s="8"/>
      <c r="E831" s="7"/>
      <c r="F831" s="19"/>
      <c r="G831" s="6">
        <f t="shared" si="74"/>
        <v>52</v>
      </c>
      <c r="H831" s="6">
        <f t="shared" si="75"/>
        <v>1900</v>
      </c>
      <c r="I831" s="6">
        <f t="shared" si="72"/>
        <v>0</v>
      </c>
      <c r="J831" s="6">
        <f t="shared" si="73"/>
        <v>0</v>
      </c>
      <c r="K831" s="7"/>
      <c r="L831" s="7"/>
      <c r="M831" s="6">
        <f t="shared" si="76"/>
        <v>0</v>
      </c>
      <c r="N831" s="6">
        <f t="shared" si="77"/>
        <v>0</v>
      </c>
    </row>
    <row r="832" spans="3:14" x14ac:dyDescent="0.25">
      <c r="C832" s="8"/>
      <c r="D832" s="8"/>
      <c r="E832" s="7"/>
      <c r="F832" s="19"/>
      <c r="G832" s="6">
        <f t="shared" si="74"/>
        <v>52</v>
      </c>
      <c r="H832" s="6">
        <f t="shared" si="75"/>
        <v>1900</v>
      </c>
      <c r="I832" s="6">
        <f t="shared" si="72"/>
        <v>0</v>
      </c>
      <c r="J832" s="6">
        <f t="shared" si="73"/>
        <v>0</v>
      </c>
      <c r="K832" s="7"/>
      <c r="L832" s="7"/>
      <c r="M832" s="6">
        <f t="shared" si="76"/>
        <v>0</v>
      </c>
      <c r="N832" s="6">
        <f t="shared" si="77"/>
        <v>0</v>
      </c>
    </row>
    <row r="833" spans="3:14" x14ac:dyDescent="0.25">
      <c r="C833" s="8"/>
      <c r="D833" s="8"/>
      <c r="E833" s="7"/>
      <c r="F833" s="19"/>
      <c r="G833" s="6">
        <f t="shared" si="74"/>
        <v>52</v>
      </c>
      <c r="H833" s="6">
        <f t="shared" si="75"/>
        <v>1900</v>
      </c>
      <c r="I833" s="6">
        <f t="shared" si="72"/>
        <v>0</v>
      </c>
      <c r="J833" s="6">
        <f t="shared" si="73"/>
        <v>0</v>
      </c>
      <c r="K833" s="7"/>
      <c r="L833" s="7"/>
      <c r="M833" s="6">
        <f t="shared" si="76"/>
        <v>0</v>
      </c>
      <c r="N833" s="6">
        <f t="shared" si="77"/>
        <v>0</v>
      </c>
    </row>
    <row r="834" spans="3:14" x14ac:dyDescent="0.25">
      <c r="C834" s="8"/>
      <c r="D834" s="8"/>
      <c r="E834" s="7"/>
      <c r="F834" s="19"/>
      <c r="G834" s="6">
        <f t="shared" si="74"/>
        <v>52</v>
      </c>
      <c r="H834" s="6">
        <f t="shared" si="75"/>
        <v>1900</v>
      </c>
      <c r="I834" s="6">
        <f t="shared" si="72"/>
        <v>0</v>
      </c>
      <c r="J834" s="6">
        <f t="shared" si="73"/>
        <v>0</v>
      </c>
      <c r="K834" s="7"/>
      <c r="L834" s="7"/>
      <c r="M834" s="6">
        <f t="shared" si="76"/>
        <v>0</v>
      </c>
      <c r="N834" s="6">
        <f t="shared" si="77"/>
        <v>0</v>
      </c>
    </row>
    <row r="835" spans="3:14" x14ac:dyDescent="0.25">
      <c r="C835" s="8"/>
      <c r="D835" s="8"/>
      <c r="E835" s="7"/>
      <c r="F835" s="19"/>
      <c r="G835" s="6">
        <f t="shared" si="74"/>
        <v>52</v>
      </c>
      <c r="H835" s="6">
        <f t="shared" si="75"/>
        <v>1900</v>
      </c>
      <c r="I835" s="6">
        <f t="shared" si="72"/>
        <v>0</v>
      </c>
      <c r="J835" s="6">
        <f t="shared" si="73"/>
        <v>0</v>
      </c>
      <c r="K835" s="7"/>
      <c r="L835" s="7"/>
      <c r="M835" s="6">
        <f t="shared" si="76"/>
        <v>0</v>
      </c>
      <c r="N835" s="6">
        <f t="shared" si="77"/>
        <v>0</v>
      </c>
    </row>
    <row r="836" spans="3:14" x14ac:dyDescent="0.25">
      <c r="C836" s="8"/>
      <c r="D836" s="8"/>
      <c r="E836" s="7"/>
      <c r="F836" s="19"/>
      <c r="G836" s="6">
        <f t="shared" si="74"/>
        <v>52</v>
      </c>
      <c r="H836" s="6">
        <f t="shared" si="75"/>
        <v>1900</v>
      </c>
      <c r="I836" s="6">
        <f t="shared" si="72"/>
        <v>0</v>
      </c>
      <c r="J836" s="6">
        <f t="shared" si="73"/>
        <v>0</v>
      </c>
      <c r="K836" s="7"/>
      <c r="L836" s="7"/>
      <c r="M836" s="6">
        <f t="shared" si="76"/>
        <v>0</v>
      </c>
      <c r="N836" s="6">
        <f t="shared" si="77"/>
        <v>0</v>
      </c>
    </row>
    <row r="837" spans="3:14" x14ac:dyDescent="0.25">
      <c r="C837" s="8"/>
      <c r="D837" s="8"/>
      <c r="E837" s="7"/>
      <c r="F837" s="19"/>
      <c r="G837" s="6">
        <f t="shared" si="74"/>
        <v>52</v>
      </c>
      <c r="H837" s="6">
        <f t="shared" si="75"/>
        <v>1900</v>
      </c>
      <c r="I837" s="6">
        <f t="shared" si="72"/>
        <v>0</v>
      </c>
      <c r="J837" s="6">
        <f t="shared" si="73"/>
        <v>0</v>
      </c>
      <c r="K837" s="7"/>
      <c r="L837" s="7"/>
      <c r="M837" s="6">
        <f t="shared" si="76"/>
        <v>0</v>
      </c>
      <c r="N837" s="6">
        <f t="shared" si="77"/>
        <v>0</v>
      </c>
    </row>
    <row r="838" spans="3:14" x14ac:dyDescent="0.25">
      <c r="C838" s="8"/>
      <c r="D838" s="8"/>
      <c r="E838" s="7"/>
      <c r="F838" s="19"/>
      <c r="G838" s="6">
        <f t="shared" si="74"/>
        <v>52</v>
      </c>
      <c r="H838" s="6">
        <f t="shared" si="75"/>
        <v>1900</v>
      </c>
      <c r="I838" s="6">
        <f t="shared" si="72"/>
        <v>0</v>
      </c>
      <c r="J838" s="6">
        <f t="shared" si="73"/>
        <v>0</v>
      </c>
      <c r="K838" s="7"/>
      <c r="L838" s="7"/>
      <c r="M838" s="6">
        <f t="shared" si="76"/>
        <v>0</v>
      </c>
      <c r="N838" s="6">
        <f t="shared" si="77"/>
        <v>0</v>
      </c>
    </row>
    <row r="839" spans="3:14" x14ac:dyDescent="0.25">
      <c r="C839" s="8"/>
      <c r="D839" s="8"/>
      <c r="E839" s="7"/>
      <c r="F839" s="19"/>
      <c r="G839" s="6">
        <f t="shared" si="74"/>
        <v>52</v>
      </c>
      <c r="H839" s="6">
        <f t="shared" si="75"/>
        <v>1900</v>
      </c>
      <c r="I839" s="6">
        <f t="shared" si="72"/>
        <v>0</v>
      </c>
      <c r="J839" s="6">
        <f t="shared" si="73"/>
        <v>0</v>
      </c>
      <c r="K839" s="7"/>
      <c r="L839" s="7"/>
      <c r="M839" s="6">
        <f t="shared" si="76"/>
        <v>0</v>
      </c>
      <c r="N839" s="6">
        <f t="shared" si="77"/>
        <v>0</v>
      </c>
    </row>
    <row r="840" spans="3:14" x14ac:dyDescent="0.25">
      <c r="C840" s="8"/>
      <c r="D840" s="8"/>
      <c r="E840" s="7"/>
      <c r="F840" s="19"/>
      <c r="G840" s="6">
        <f t="shared" si="74"/>
        <v>52</v>
      </c>
      <c r="H840" s="6">
        <f t="shared" si="75"/>
        <v>1900</v>
      </c>
      <c r="I840" s="6">
        <f t="shared" si="72"/>
        <v>0</v>
      </c>
      <c r="J840" s="6">
        <f t="shared" si="73"/>
        <v>0</v>
      </c>
      <c r="K840" s="7"/>
      <c r="L840" s="7"/>
      <c r="M840" s="6">
        <f t="shared" si="76"/>
        <v>0</v>
      </c>
      <c r="N840" s="6">
        <f t="shared" si="77"/>
        <v>0</v>
      </c>
    </row>
    <row r="841" spans="3:14" x14ac:dyDescent="0.25">
      <c r="C841" s="8"/>
      <c r="D841" s="8"/>
      <c r="E841" s="7"/>
      <c r="F841" s="19"/>
      <c r="G841" s="6">
        <f t="shared" si="74"/>
        <v>52</v>
      </c>
      <c r="H841" s="6">
        <f t="shared" si="75"/>
        <v>1900</v>
      </c>
      <c r="I841" s="6">
        <f t="shared" si="72"/>
        <v>0</v>
      </c>
      <c r="J841" s="6">
        <f t="shared" si="73"/>
        <v>0</v>
      </c>
      <c r="K841" s="7"/>
      <c r="L841" s="7"/>
      <c r="M841" s="6">
        <f t="shared" si="76"/>
        <v>0</v>
      </c>
      <c r="N841" s="6">
        <f t="shared" si="77"/>
        <v>0</v>
      </c>
    </row>
    <row r="842" spans="3:14" x14ac:dyDescent="0.25">
      <c r="C842" s="8"/>
      <c r="D842" s="8"/>
      <c r="E842" s="7"/>
      <c r="F842" s="19"/>
      <c r="G842" s="6">
        <f t="shared" si="74"/>
        <v>52</v>
      </c>
      <c r="H842" s="6">
        <f t="shared" si="75"/>
        <v>1900</v>
      </c>
      <c r="I842" s="6">
        <f t="shared" ref="I842:I905" si="78">_xlfn.XLOOKUP(E842, P:P, Q:Q, "")</f>
        <v>0</v>
      </c>
      <c r="J842" s="6">
        <f t="shared" ref="J842:J905" si="79">_xlfn.XLOOKUP(E842, P:P, R:R, "")</f>
        <v>0</v>
      </c>
      <c r="K842" s="7"/>
      <c r="L842" s="7"/>
      <c r="M842" s="6">
        <f t="shared" si="76"/>
        <v>0</v>
      </c>
      <c r="N842" s="6">
        <f t="shared" si="77"/>
        <v>0</v>
      </c>
    </row>
    <row r="843" spans="3:14" x14ac:dyDescent="0.25">
      <c r="C843" s="8"/>
      <c r="D843" s="8"/>
      <c r="E843" s="7"/>
      <c r="F843" s="19"/>
      <c r="G843" s="6">
        <f t="shared" ref="G843:G906" si="80">WEEKNUM(C843, 21)</f>
        <v>52</v>
      </c>
      <c r="H843" s="6">
        <f t="shared" ref="H843:H906" si="81">YEAR(C843)</f>
        <v>1900</v>
      </c>
      <c r="I843" s="6">
        <f t="shared" si="78"/>
        <v>0</v>
      </c>
      <c r="J843" s="6">
        <f t="shared" si="79"/>
        <v>0</v>
      </c>
      <c r="K843" s="7"/>
      <c r="L843" s="7"/>
      <c r="M843" s="6">
        <f t="shared" ref="M843:M906" si="82">IF( K843 &lt;&gt; "", K843, I843)</f>
        <v>0</v>
      </c>
      <c r="N843" s="6">
        <f t="shared" ref="N843:N906" si="83">IF( L843 &lt;&gt; "", L843, J843)</f>
        <v>0</v>
      </c>
    </row>
    <row r="844" spans="3:14" x14ac:dyDescent="0.25">
      <c r="C844" s="8"/>
      <c r="D844" s="8"/>
      <c r="E844" s="7"/>
      <c r="F844" s="19"/>
      <c r="G844" s="6">
        <f t="shared" si="80"/>
        <v>52</v>
      </c>
      <c r="H844" s="6">
        <f t="shared" si="81"/>
        <v>1900</v>
      </c>
      <c r="I844" s="6">
        <f t="shared" si="78"/>
        <v>0</v>
      </c>
      <c r="J844" s="6">
        <f t="shared" si="79"/>
        <v>0</v>
      </c>
      <c r="K844" s="7"/>
      <c r="L844" s="7"/>
      <c r="M844" s="6">
        <f t="shared" si="82"/>
        <v>0</v>
      </c>
      <c r="N844" s="6">
        <f t="shared" si="83"/>
        <v>0</v>
      </c>
    </row>
    <row r="845" spans="3:14" x14ac:dyDescent="0.25">
      <c r="C845" s="8"/>
      <c r="D845" s="8"/>
      <c r="E845" s="7"/>
      <c r="F845" s="19"/>
      <c r="G845" s="6">
        <f t="shared" si="80"/>
        <v>52</v>
      </c>
      <c r="H845" s="6">
        <f t="shared" si="81"/>
        <v>1900</v>
      </c>
      <c r="I845" s="6">
        <f t="shared" si="78"/>
        <v>0</v>
      </c>
      <c r="J845" s="6">
        <f t="shared" si="79"/>
        <v>0</v>
      </c>
      <c r="K845" s="7"/>
      <c r="L845" s="7"/>
      <c r="M845" s="6">
        <f t="shared" si="82"/>
        <v>0</v>
      </c>
      <c r="N845" s="6">
        <f t="shared" si="83"/>
        <v>0</v>
      </c>
    </row>
    <row r="846" spans="3:14" x14ac:dyDescent="0.25">
      <c r="C846" s="8"/>
      <c r="D846" s="8"/>
      <c r="E846" s="7"/>
      <c r="F846" s="19"/>
      <c r="G846" s="6">
        <f t="shared" si="80"/>
        <v>52</v>
      </c>
      <c r="H846" s="6">
        <f t="shared" si="81"/>
        <v>1900</v>
      </c>
      <c r="I846" s="6">
        <f t="shared" si="78"/>
        <v>0</v>
      </c>
      <c r="J846" s="6">
        <f t="shared" si="79"/>
        <v>0</v>
      </c>
      <c r="K846" s="7"/>
      <c r="L846" s="7"/>
      <c r="M846" s="6">
        <f t="shared" si="82"/>
        <v>0</v>
      </c>
      <c r="N846" s="6">
        <f t="shared" si="83"/>
        <v>0</v>
      </c>
    </row>
    <row r="847" spans="3:14" x14ac:dyDescent="0.25">
      <c r="C847" s="8"/>
      <c r="D847" s="8"/>
      <c r="E847" s="7"/>
      <c r="F847" s="19"/>
      <c r="G847" s="6">
        <f t="shared" si="80"/>
        <v>52</v>
      </c>
      <c r="H847" s="6">
        <f t="shared" si="81"/>
        <v>1900</v>
      </c>
      <c r="I847" s="6">
        <f t="shared" si="78"/>
        <v>0</v>
      </c>
      <c r="J847" s="6">
        <f t="shared" si="79"/>
        <v>0</v>
      </c>
      <c r="K847" s="7"/>
      <c r="L847" s="7"/>
      <c r="M847" s="6">
        <f t="shared" si="82"/>
        <v>0</v>
      </c>
      <c r="N847" s="6">
        <f t="shared" si="83"/>
        <v>0</v>
      </c>
    </row>
    <row r="848" spans="3:14" x14ac:dyDescent="0.25">
      <c r="C848" s="8"/>
      <c r="D848" s="8"/>
      <c r="E848" s="7"/>
      <c r="F848" s="19"/>
      <c r="G848" s="6">
        <f t="shared" si="80"/>
        <v>52</v>
      </c>
      <c r="H848" s="6">
        <f t="shared" si="81"/>
        <v>1900</v>
      </c>
      <c r="I848" s="6">
        <f t="shared" si="78"/>
        <v>0</v>
      </c>
      <c r="J848" s="6">
        <f t="shared" si="79"/>
        <v>0</v>
      </c>
      <c r="K848" s="7"/>
      <c r="L848" s="7"/>
      <c r="M848" s="6">
        <f t="shared" si="82"/>
        <v>0</v>
      </c>
      <c r="N848" s="6">
        <f t="shared" si="83"/>
        <v>0</v>
      </c>
    </row>
    <row r="849" spans="3:14" x14ac:dyDescent="0.25">
      <c r="C849" s="8"/>
      <c r="D849" s="8"/>
      <c r="E849" s="7"/>
      <c r="F849" s="19"/>
      <c r="G849" s="6">
        <f t="shared" si="80"/>
        <v>52</v>
      </c>
      <c r="H849" s="6">
        <f t="shared" si="81"/>
        <v>1900</v>
      </c>
      <c r="I849" s="6">
        <f t="shared" si="78"/>
        <v>0</v>
      </c>
      <c r="J849" s="6">
        <f t="shared" si="79"/>
        <v>0</v>
      </c>
      <c r="K849" s="7"/>
      <c r="L849" s="7"/>
      <c r="M849" s="6">
        <f t="shared" si="82"/>
        <v>0</v>
      </c>
      <c r="N849" s="6">
        <f t="shared" si="83"/>
        <v>0</v>
      </c>
    </row>
    <row r="850" spans="3:14" x14ac:dyDescent="0.25">
      <c r="C850" s="8"/>
      <c r="D850" s="8"/>
      <c r="E850" s="7"/>
      <c r="F850" s="19"/>
      <c r="G850" s="6">
        <f t="shared" si="80"/>
        <v>52</v>
      </c>
      <c r="H850" s="6">
        <f t="shared" si="81"/>
        <v>1900</v>
      </c>
      <c r="I850" s="6">
        <f t="shared" si="78"/>
        <v>0</v>
      </c>
      <c r="J850" s="6">
        <f t="shared" si="79"/>
        <v>0</v>
      </c>
      <c r="K850" s="7"/>
      <c r="L850" s="7"/>
      <c r="M850" s="6">
        <f t="shared" si="82"/>
        <v>0</v>
      </c>
      <c r="N850" s="6">
        <f t="shared" si="83"/>
        <v>0</v>
      </c>
    </row>
    <row r="851" spans="3:14" x14ac:dyDescent="0.25">
      <c r="C851" s="8"/>
      <c r="D851" s="8"/>
      <c r="E851" s="7"/>
      <c r="F851" s="19"/>
      <c r="G851" s="6">
        <f t="shared" si="80"/>
        <v>52</v>
      </c>
      <c r="H851" s="6">
        <f t="shared" si="81"/>
        <v>1900</v>
      </c>
      <c r="I851" s="6">
        <f t="shared" si="78"/>
        <v>0</v>
      </c>
      <c r="J851" s="6">
        <f t="shared" si="79"/>
        <v>0</v>
      </c>
      <c r="K851" s="7"/>
      <c r="L851" s="7"/>
      <c r="M851" s="6">
        <f t="shared" si="82"/>
        <v>0</v>
      </c>
      <c r="N851" s="6">
        <f t="shared" si="83"/>
        <v>0</v>
      </c>
    </row>
    <row r="852" spans="3:14" x14ac:dyDescent="0.25">
      <c r="C852" s="8"/>
      <c r="D852" s="8"/>
      <c r="E852" s="7"/>
      <c r="F852" s="19"/>
      <c r="G852" s="6">
        <f t="shared" si="80"/>
        <v>52</v>
      </c>
      <c r="H852" s="6">
        <f t="shared" si="81"/>
        <v>1900</v>
      </c>
      <c r="I852" s="6">
        <f t="shared" si="78"/>
        <v>0</v>
      </c>
      <c r="J852" s="6">
        <f t="shared" si="79"/>
        <v>0</v>
      </c>
      <c r="K852" s="7"/>
      <c r="L852" s="7"/>
      <c r="M852" s="6">
        <f t="shared" si="82"/>
        <v>0</v>
      </c>
      <c r="N852" s="6">
        <f t="shared" si="83"/>
        <v>0</v>
      </c>
    </row>
    <row r="853" spans="3:14" x14ac:dyDescent="0.25">
      <c r="C853" s="8"/>
      <c r="D853" s="8"/>
      <c r="E853" s="7"/>
      <c r="F853" s="19"/>
      <c r="G853" s="6">
        <f t="shared" si="80"/>
        <v>52</v>
      </c>
      <c r="H853" s="6">
        <f t="shared" si="81"/>
        <v>1900</v>
      </c>
      <c r="I853" s="6">
        <f t="shared" si="78"/>
        <v>0</v>
      </c>
      <c r="J853" s="6">
        <f t="shared" si="79"/>
        <v>0</v>
      </c>
      <c r="K853" s="7"/>
      <c r="L853" s="7"/>
      <c r="M853" s="6">
        <f t="shared" si="82"/>
        <v>0</v>
      </c>
      <c r="N853" s="6">
        <f t="shared" si="83"/>
        <v>0</v>
      </c>
    </row>
    <row r="854" spans="3:14" x14ac:dyDescent="0.25">
      <c r="C854" s="8"/>
      <c r="D854" s="8"/>
      <c r="E854" s="7"/>
      <c r="F854" s="19"/>
      <c r="G854" s="6">
        <f t="shared" si="80"/>
        <v>52</v>
      </c>
      <c r="H854" s="6">
        <f t="shared" si="81"/>
        <v>1900</v>
      </c>
      <c r="I854" s="6">
        <f t="shared" si="78"/>
        <v>0</v>
      </c>
      <c r="J854" s="6">
        <f t="shared" si="79"/>
        <v>0</v>
      </c>
      <c r="K854" s="7"/>
      <c r="L854" s="7"/>
      <c r="M854" s="6">
        <f t="shared" si="82"/>
        <v>0</v>
      </c>
      <c r="N854" s="6">
        <f t="shared" si="83"/>
        <v>0</v>
      </c>
    </row>
    <row r="855" spans="3:14" x14ac:dyDescent="0.25">
      <c r="C855" s="8"/>
      <c r="D855" s="8"/>
      <c r="E855" s="7"/>
      <c r="F855" s="19"/>
      <c r="G855" s="6">
        <f t="shared" si="80"/>
        <v>52</v>
      </c>
      <c r="H855" s="6">
        <f t="shared" si="81"/>
        <v>1900</v>
      </c>
      <c r="I855" s="6">
        <f t="shared" si="78"/>
        <v>0</v>
      </c>
      <c r="J855" s="6">
        <f t="shared" si="79"/>
        <v>0</v>
      </c>
      <c r="K855" s="7"/>
      <c r="L855" s="7"/>
      <c r="M855" s="6">
        <f t="shared" si="82"/>
        <v>0</v>
      </c>
      <c r="N855" s="6">
        <f t="shared" si="83"/>
        <v>0</v>
      </c>
    </row>
    <row r="856" spans="3:14" x14ac:dyDescent="0.25">
      <c r="C856" s="8"/>
      <c r="D856" s="8"/>
      <c r="E856" s="7"/>
      <c r="F856" s="19"/>
      <c r="G856" s="6">
        <f t="shared" si="80"/>
        <v>52</v>
      </c>
      <c r="H856" s="6">
        <f t="shared" si="81"/>
        <v>1900</v>
      </c>
      <c r="I856" s="6">
        <f t="shared" si="78"/>
        <v>0</v>
      </c>
      <c r="J856" s="6">
        <f t="shared" si="79"/>
        <v>0</v>
      </c>
      <c r="K856" s="7"/>
      <c r="L856" s="7"/>
      <c r="M856" s="6">
        <f t="shared" si="82"/>
        <v>0</v>
      </c>
      <c r="N856" s="6">
        <f t="shared" si="83"/>
        <v>0</v>
      </c>
    </row>
    <row r="857" spans="3:14" x14ac:dyDescent="0.25">
      <c r="C857" s="8"/>
      <c r="D857" s="8"/>
      <c r="E857" s="7"/>
      <c r="F857" s="19"/>
      <c r="G857" s="6">
        <f t="shared" si="80"/>
        <v>52</v>
      </c>
      <c r="H857" s="6">
        <f t="shared" si="81"/>
        <v>1900</v>
      </c>
      <c r="I857" s="6">
        <f t="shared" si="78"/>
        <v>0</v>
      </c>
      <c r="J857" s="6">
        <f t="shared" si="79"/>
        <v>0</v>
      </c>
      <c r="K857" s="7"/>
      <c r="L857" s="7"/>
      <c r="M857" s="6">
        <f t="shared" si="82"/>
        <v>0</v>
      </c>
      <c r="N857" s="6">
        <f t="shared" si="83"/>
        <v>0</v>
      </c>
    </row>
    <row r="858" spans="3:14" x14ac:dyDescent="0.25">
      <c r="C858" s="8"/>
      <c r="D858" s="8"/>
      <c r="E858" s="7"/>
      <c r="F858" s="19"/>
      <c r="G858" s="6">
        <f t="shared" si="80"/>
        <v>52</v>
      </c>
      <c r="H858" s="6">
        <f t="shared" si="81"/>
        <v>1900</v>
      </c>
      <c r="I858" s="6">
        <f t="shared" si="78"/>
        <v>0</v>
      </c>
      <c r="J858" s="6">
        <f t="shared" si="79"/>
        <v>0</v>
      </c>
      <c r="K858" s="7"/>
      <c r="L858" s="7"/>
      <c r="M858" s="6">
        <f t="shared" si="82"/>
        <v>0</v>
      </c>
      <c r="N858" s="6">
        <f t="shared" si="83"/>
        <v>0</v>
      </c>
    </row>
    <row r="859" spans="3:14" x14ac:dyDescent="0.25">
      <c r="C859" s="8"/>
      <c r="D859" s="8"/>
      <c r="E859" s="7"/>
      <c r="F859" s="19"/>
      <c r="G859" s="6">
        <f t="shared" si="80"/>
        <v>52</v>
      </c>
      <c r="H859" s="6">
        <f t="shared" si="81"/>
        <v>1900</v>
      </c>
      <c r="I859" s="6">
        <f t="shared" si="78"/>
        <v>0</v>
      </c>
      <c r="J859" s="6">
        <f t="shared" si="79"/>
        <v>0</v>
      </c>
      <c r="K859" s="7"/>
      <c r="L859" s="7"/>
      <c r="M859" s="6">
        <f t="shared" si="82"/>
        <v>0</v>
      </c>
      <c r="N859" s="6">
        <f t="shared" si="83"/>
        <v>0</v>
      </c>
    </row>
    <row r="860" spans="3:14" x14ac:dyDescent="0.25">
      <c r="C860" s="8"/>
      <c r="D860" s="8"/>
      <c r="E860" s="7"/>
      <c r="F860" s="19"/>
      <c r="G860" s="6">
        <f t="shared" si="80"/>
        <v>52</v>
      </c>
      <c r="H860" s="6">
        <f t="shared" si="81"/>
        <v>1900</v>
      </c>
      <c r="I860" s="6">
        <f t="shared" si="78"/>
        <v>0</v>
      </c>
      <c r="J860" s="6">
        <f t="shared" si="79"/>
        <v>0</v>
      </c>
      <c r="K860" s="7"/>
      <c r="L860" s="7"/>
      <c r="M860" s="6">
        <f t="shared" si="82"/>
        <v>0</v>
      </c>
      <c r="N860" s="6">
        <f t="shared" si="83"/>
        <v>0</v>
      </c>
    </row>
    <row r="861" spans="3:14" x14ac:dyDescent="0.25">
      <c r="C861" s="8"/>
      <c r="D861" s="8"/>
      <c r="E861" s="7"/>
      <c r="F861" s="19"/>
      <c r="G861" s="6">
        <f t="shared" si="80"/>
        <v>52</v>
      </c>
      <c r="H861" s="6">
        <f t="shared" si="81"/>
        <v>1900</v>
      </c>
      <c r="I861" s="6">
        <f t="shared" si="78"/>
        <v>0</v>
      </c>
      <c r="J861" s="6">
        <f t="shared" si="79"/>
        <v>0</v>
      </c>
      <c r="K861" s="7"/>
      <c r="L861" s="7"/>
      <c r="M861" s="6">
        <f t="shared" si="82"/>
        <v>0</v>
      </c>
      <c r="N861" s="6">
        <f t="shared" si="83"/>
        <v>0</v>
      </c>
    </row>
    <row r="862" spans="3:14" x14ac:dyDescent="0.25">
      <c r="C862" s="8"/>
      <c r="D862" s="8"/>
      <c r="E862" s="7"/>
      <c r="F862" s="19"/>
      <c r="G862" s="6">
        <f t="shared" si="80"/>
        <v>52</v>
      </c>
      <c r="H862" s="6">
        <f t="shared" si="81"/>
        <v>1900</v>
      </c>
      <c r="I862" s="6">
        <f t="shared" si="78"/>
        <v>0</v>
      </c>
      <c r="J862" s="6">
        <f t="shared" si="79"/>
        <v>0</v>
      </c>
      <c r="K862" s="7"/>
      <c r="L862" s="7"/>
      <c r="M862" s="6">
        <f t="shared" si="82"/>
        <v>0</v>
      </c>
      <c r="N862" s="6">
        <f t="shared" si="83"/>
        <v>0</v>
      </c>
    </row>
    <row r="863" spans="3:14" x14ac:dyDescent="0.25">
      <c r="C863" s="8"/>
      <c r="D863" s="8"/>
      <c r="E863" s="7"/>
      <c r="F863" s="19"/>
      <c r="G863" s="6">
        <f t="shared" si="80"/>
        <v>52</v>
      </c>
      <c r="H863" s="6">
        <f t="shared" si="81"/>
        <v>1900</v>
      </c>
      <c r="I863" s="6">
        <f t="shared" si="78"/>
        <v>0</v>
      </c>
      <c r="J863" s="6">
        <f t="shared" si="79"/>
        <v>0</v>
      </c>
      <c r="K863" s="7"/>
      <c r="L863" s="7"/>
      <c r="M863" s="6">
        <f t="shared" si="82"/>
        <v>0</v>
      </c>
      <c r="N863" s="6">
        <f t="shared" si="83"/>
        <v>0</v>
      </c>
    </row>
    <row r="864" spans="3:14" x14ac:dyDescent="0.25">
      <c r="C864" s="8"/>
      <c r="D864" s="8"/>
      <c r="E864" s="7"/>
      <c r="F864" s="19"/>
      <c r="G864" s="6">
        <f t="shared" si="80"/>
        <v>52</v>
      </c>
      <c r="H864" s="6">
        <f t="shared" si="81"/>
        <v>1900</v>
      </c>
      <c r="I864" s="6">
        <f t="shared" si="78"/>
        <v>0</v>
      </c>
      <c r="J864" s="6">
        <f t="shared" si="79"/>
        <v>0</v>
      </c>
      <c r="K864" s="7"/>
      <c r="L864" s="7"/>
      <c r="M864" s="6">
        <f t="shared" si="82"/>
        <v>0</v>
      </c>
      <c r="N864" s="6">
        <f t="shared" si="83"/>
        <v>0</v>
      </c>
    </row>
    <row r="865" spans="3:14" x14ac:dyDescent="0.25">
      <c r="C865" s="8"/>
      <c r="D865" s="8"/>
      <c r="E865" s="7"/>
      <c r="F865" s="19"/>
      <c r="G865" s="6">
        <f t="shared" si="80"/>
        <v>52</v>
      </c>
      <c r="H865" s="6">
        <f t="shared" si="81"/>
        <v>1900</v>
      </c>
      <c r="I865" s="6">
        <f t="shared" si="78"/>
        <v>0</v>
      </c>
      <c r="J865" s="6">
        <f t="shared" si="79"/>
        <v>0</v>
      </c>
      <c r="K865" s="7"/>
      <c r="L865" s="7"/>
      <c r="M865" s="6">
        <f t="shared" si="82"/>
        <v>0</v>
      </c>
      <c r="N865" s="6">
        <f t="shared" si="83"/>
        <v>0</v>
      </c>
    </row>
    <row r="866" spans="3:14" x14ac:dyDescent="0.25">
      <c r="C866" s="8"/>
      <c r="D866" s="8"/>
      <c r="E866" s="7"/>
      <c r="F866" s="19"/>
      <c r="G866" s="6">
        <f t="shared" si="80"/>
        <v>52</v>
      </c>
      <c r="H866" s="6">
        <f t="shared" si="81"/>
        <v>1900</v>
      </c>
      <c r="I866" s="6">
        <f t="shared" si="78"/>
        <v>0</v>
      </c>
      <c r="J866" s="6">
        <f t="shared" si="79"/>
        <v>0</v>
      </c>
      <c r="K866" s="7"/>
      <c r="L866" s="7"/>
      <c r="M866" s="6">
        <f t="shared" si="82"/>
        <v>0</v>
      </c>
      <c r="N866" s="6">
        <f t="shared" si="83"/>
        <v>0</v>
      </c>
    </row>
    <row r="867" spans="3:14" x14ac:dyDescent="0.25">
      <c r="C867" s="8"/>
      <c r="D867" s="8"/>
      <c r="E867" s="7"/>
      <c r="F867" s="19"/>
      <c r="G867" s="6">
        <f t="shared" si="80"/>
        <v>52</v>
      </c>
      <c r="H867" s="6">
        <f t="shared" si="81"/>
        <v>1900</v>
      </c>
      <c r="I867" s="6">
        <f t="shared" si="78"/>
        <v>0</v>
      </c>
      <c r="J867" s="6">
        <f t="shared" si="79"/>
        <v>0</v>
      </c>
      <c r="K867" s="7"/>
      <c r="L867" s="7"/>
      <c r="M867" s="6">
        <f t="shared" si="82"/>
        <v>0</v>
      </c>
      <c r="N867" s="6">
        <f t="shared" si="83"/>
        <v>0</v>
      </c>
    </row>
    <row r="868" spans="3:14" x14ac:dyDescent="0.25">
      <c r="C868" s="8"/>
      <c r="D868" s="8"/>
      <c r="E868" s="7"/>
      <c r="F868" s="19"/>
      <c r="G868" s="6">
        <f t="shared" si="80"/>
        <v>52</v>
      </c>
      <c r="H868" s="6">
        <f t="shared" si="81"/>
        <v>1900</v>
      </c>
      <c r="I868" s="6">
        <f t="shared" si="78"/>
        <v>0</v>
      </c>
      <c r="J868" s="6">
        <f t="shared" si="79"/>
        <v>0</v>
      </c>
      <c r="K868" s="7"/>
      <c r="L868" s="7"/>
      <c r="M868" s="6">
        <f t="shared" si="82"/>
        <v>0</v>
      </c>
      <c r="N868" s="6">
        <f t="shared" si="83"/>
        <v>0</v>
      </c>
    </row>
    <row r="869" spans="3:14" x14ac:dyDescent="0.25">
      <c r="C869" s="8"/>
      <c r="D869" s="8"/>
      <c r="E869" s="7"/>
      <c r="F869" s="19"/>
      <c r="G869" s="6">
        <f t="shared" si="80"/>
        <v>52</v>
      </c>
      <c r="H869" s="6">
        <f t="shared" si="81"/>
        <v>1900</v>
      </c>
      <c r="I869" s="6">
        <f t="shared" si="78"/>
        <v>0</v>
      </c>
      <c r="J869" s="6">
        <f t="shared" si="79"/>
        <v>0</v>
      </c>
      <c r="K869" s="7"/>
      <c r="L869" s="7"/>
      <c r="M869" s="6">
        <f t="shared" si="82"/>
        <v>0</v>
      </c>
      <c r="N869" s="6">
        <f t="shared" si="83"/>
        <v>0</v>
      </c>
    </row>
    <row r="870" spans="3:14" x14ac:dyDescent="0.25">
      <c r="C870" s="8"/>
      <c r="D870" s="8"/>
      <c r="E870" s="7"/>
      <c r="F870" s="19"/>
      <c r="G870" s="6">
        <f t="shared" si="80"/>
        <v>52</v>
      </c>
      <c r="H870" s="6">
        <f t="shared" si="81"/>
        <v>1900</v>
      </c>
      <c r="I870" s="6">
        <f t="shared" si="78"/>
        <v>0</v>
      </c>
      <c r="J870" s="6">
        <f t="shared" si="79"/>
        <v>0</v>
      </c>
      <c r="K870" s="7"/>
      <c r="L870" s="7"/>
      <c r="M870" s="6">
        <f t="shared" si="82"/>
        <v>0</v>
      </c>
      <c r="N870" s="6">
        <f t="shared" si="83"/>
        <v>0</v>
      </c>
    </row>
    <row r="871" spans="3:14" x14ac:dyDescent="0.25">
      <c r="C871" s="8"/>
      <c r="D871" s="8"/>
      <c r="E871" s="7"/>
      <c r="F871" s="19"/>
      <c r="G871" s="6">
        <f t="shared" si="80"/>
        <v>52</v>
      </c>
      <c r="H871" s="6">
        <f t="shared" si="81"/>
        <v>1900</v>
      </c>
      <c r="I871" s="6">
        <f t="shared" si="78"/>
        <v>0</v>
      </c>
      <c r="J871" s="6">
        <f t="shared" si="79"/>
        <v>0</v>
      </c>
      <c r="K871" s="7"/>
      <c r="L871" s="7"/>
      <c r="M871" s="6">
        <f t="shared" si="82"/>
        <v>0</v>
      </c>
      <c r="N871" s="6">
        <f t="shared" si="83"/>
        <v>0</v>
      </c>
    </row>
    <row r="872" spans="3:14" x14ac:dyDescent="0.25">
      <c r="C872" s="8"/>
      <c r="D872" s="8"/>
      <c r="E872" s="7"/>
      <c r="F872" s="19"/>
      <c r="G872" s="6">
        <f t="shared" si="80"/>
        <v>52</v>
      </c>
      <c r="H872" s="6">
        <f t="shared" si="81"/>
        <v>1900</v>
      </c>
      <c r="I872" s="6">
        <f t="shared" si="78"/>
        <v>0</v>
      </c>
      <c r="J872" s="6">
        <f t="shared" si="79"/>
        <v>0</v>
      </c>
      <c r="K872" s="7"/>
      <c r="L872" s="7"/>
      <c r="M872" s="6">
        <f t="shared" si="82"/>
        <v>0</v>
      </c>
      <c r="N872" s="6">
        <f t="shared" si="83"/>
        <v>0</v>
      </c>
    </row>
    <row r="873" spans="3:14" x14ac:dyDescent="0.25">
      <c r="C873" s="8"/>
      <c r="D873" s="8"/>
      <c r="E873" s="7"/>
      <c r="F873" s="19"/>
      <c r="G873" s="6">
        <f t="shared" si="80"/>
        <v>52</v>
      </c>
      <c r="H873" s="6">
        <f t="shared" si="81"/>
        <v>1900</v>
      </c>
      <c r="I873" s="6">
        <f t="shared" si="78"/>
        <v>0</v>
      </c>
      <c r="J873" s="6">
        <f t="shared" si="79"/>
        <v>0</v>
      </c>
      <c r="K873" s="7"/>
      <c r="L873" s="7"/>
      <c r="M873" s="6">
        <f t="shared" si="82"/>
        <v>0</v>
      </c>
      <c r="N873" s="6">
        <f t="shared" si="83"/>
        <v>0</v>
      </c>
    </row>
    <row r="874" spans="3:14" x14ac:dyDescent="0.25">
      <c r="C874" s="8"/>
      <c r="D874" s="8"/>
      <c r="E874" s="7"/>
      <c r="F874" s="19"/>
      <c r="G874" s="6">
        <f t="shared" si="80"/>
        <v>52</v>
      </c>
      <c r="H874" s="6">
        <f t="shared" si="81"/>
        <v>1900</v>
      </c>
      <c r="I874" s="6">
        <f t="shared" si="78"/>
        <v>0</v>
      </c>
      <c r="J874" s="6">
        <f t="shared" si="79"/>
        <v>0</v>
      </c>
      <c r="K874" s="7"/>
      <c r="L874" s="7"/>
      <c r="M874" s="6">
        <f t="shared" si="82"/>
        <v>0</v>
      </c>
      <c r="N874" s="6">
        <f t="shared" si="83"/>
        <v>0</v>
      </c>
    </row>
    <row r="875" spans="3:14" x14ac:dyDescent="0.25">
      <c r="C875" s="8"/>
      <c r="D875" s="8"/>
      <c r="E875" s="7"/>
      <c r="F875" s="19"/>
      <c r="G875" s="6">
        <f t="shared" si="80"/>
        <v>52</v>
      </c>
      <c r="H875" s="6">
        <f t="shared" si="81"/>
        <v>1900</v>
      </c>
      <c r="I875" s="6">
        <f t="shared" si="78"/>
        <v>0</v>
      </c>
      <c r="J875" s="6">
        <f t="shared" si="79"/>
        <v>0</v>
      </c>
      <c r="K875" s="7"/>
      <c r="L875" s="7"/>
      <c r="M875" s="6">
        <f t="shared" si="82"/>
        <v>0</v>
      </c>
      <c r="N875" s="6">
        <f t="shared" si="83"/>
        <v>0</v>
      </c>
    </row>
    <row r="876" spans="3:14" x14ac:dyDescent="0.25">
      <c r="C876" s="8"/>
      <c r="D876" s="8"/>
      <c r="E876" s="7"/>
      <c r="F876" s="19"/>
      <c r="G876" s="6">
        <f t="shared" si="80"/>
        <v>52</v>
      </c>
      <c r="H876" s="6">
        <f t="shared" si="81"/>
        <v>1900</v>
      </c>
      <c r="I876" s="6">
        <f t="shared" si="78"/>
        <v>0</v>
      </c>
      <c r="J876" s="6">
        <f t="shared" si="79"/>
        <v>0</v>
      </c>
      <c r="K876" s="7"/>
      <c r="L876" s="7"/>
      <c r="M876" s="6">
        <f t="shared" si="82"/>
        <v>0</v>
      </c>
      <c r="N876" s="6">
        <f t="shared" si="83"/>
        <v>0</v>
      </c>
    </row>
    <row r="877" spans="3:14" x14ac:dyDescent="0.25">
      <c r="C877" s="8"/>
      <c r="D877" s="8"/>
      <c r="E877" s="7"/>
      <c r="F877" s="19"/>
      <c r="G877" s="6">
        <f t="shared" si="80"/>
        <v>52</v>
      </c>
      <c r="H877" s="6">
        <f t="shared" si="81"/>
        <v>1900</v>
      </c>
      <c r="I877" s="6">
        <f t="shared" si="78"/>
        <v>0</v>
      </c>
      <c r="J877" s="6">
        <f t="shared" si="79"/>
        <v>0</v>
      </c>
      <c r="K877" s="7"/>
      <c r="L877" s="7"/>
      <c r="M877" s="6">
        <f t="shared" si="82"/>
        <v>0</v>
      </c>
      <c r="N877" s="6">
        <f t="shared" si="83"/>
        <v>0</v>
      </c>
    </row>
    <row r="878" spans="3:14" x14ac:dyDescent="0.25">
      <c r="C878" s="8"/>
      <c r="D878" s="8"/>
      <c r="E878" s="7"/>
      <c r="F878" s="19"/>
      <c r="G878" s="6">
        <f t="shared" si="80"/>
        <v>52</v>
      </c>
      <c r="H878" s="6">
        <f t="shared" si="81"/>
        <v>1900</v>
      </c>
      <c r="I878" s="6">
        <f t="shared" si="78"/>
        <v>0</v>
      </c>
      <c r="J878" s="6">
        <f t="shared" si="79"/>
        <v>0</v>
      </c>
      <c r="K878" s="7"/>
      <c r="L878" s="7"/>
      <c r="M878" s="6">
        <f t="shared" si="82"/>
        <v>0</v>
      </c>
      <c r="N878" s="6">
        <f t="shared" si="83"/>
        <v>0</v>
      </c>
    </row>
    <row r="879" spans="3:14" x14ac:dyDescent="0.25">
      <c r="C879" s="8"/>
      <c r="D879" s="8"/>
      <c r="E879" s="7"/>
      <c r="F879" s="19"/>
      <c r="G879" s="6">
        <f t="shared" si="80"/>
        <v>52</v>
      </c>
      <c r="H879" s="6">
        <f t="shared" si="81"/>
        <v>1900</v>
      </c>
      <c r="I879" s="6">
        <f t="shared" si="78"/>
        <v>0</v>
      </c>
      <c r="J879" s="6">
        <f t="shared" si="79"/>
        <v>0</v>
      </c>
      <c r="K879" s="7"/>
      <c r="L879" s="7"/>
      <c r="M879" s="6">
        <f t="shared" si="82"/>
        <v>0</v>
      </c>
      <c r="N879" s="6">
        <f t="shared" si="83"/>
        <v>0</v>
      </c>
    </row>
    <row r="880" spans="3:14" x14ac:dyDescent="0.25">
      <c r="C880" s="8"/>
      <c r="D880" s="8"/>
      <c r="E880" s="7"/>
      <c r="F880" s="19"/>
      <c r="G880" s="6">
        <f t="shared" si="80"/>
        <v>52</v>
      </c>
      <c r="H880" s="6">
        <f t="shared" si="81"/>
        <v>1900</v>
      </c>
      <c r="I880" s="6">
        <f t="shared" si="78"/>
        <v>0</v>
      </c>
      <c r="J880" s="6">
        <f t="shared" si="79"/>
        <v>0</v>
      </c>
      <c r="K880" s="7"/>
      <c r="L880" s="7"/>
      <c r="M880" s="6">
        <f t="shared" si="82"/>
        <v>0</v>
      </c>
      <c r="N880" s="6">
        <f t="shared" si="83"/>
        <v>0</v>
      </c>
    </row>
    <row r="881" spans="3:14" x14ac:dyDescent="0.25">
      <c r="C881" s="8"/>
      <c r="D881" s="8"/>
      <c r="E881" s="7"/>
      <c r="F881" s="19"/>
      <c r="G881" s="6">
        <f t="shared" si="80"/>
        <v>52</v>
      </c>
      <c r="H881" s="6">
        <f t="shared" si="81"/>
        <v>1900</v>
      </c>
      <c r="I881" s="6">
        <f t="shared" si="78"/>
        <v>0</v>
      </c>
      <c r="J881" s="6">
        <f t="shared" si="79"/>
        <v>0</v>
      </c>
      <c r="K881" s="7"/>
      <c r="L881" s="7"/>
      <c r="M881" s="6">
        <f t="shared" si="82"/>
        <v>0</v>
      </c>
      <c r="N881" s="6">
        <f t="shared" si="83"/>
        <v>0</v>
      </c>
    </row>
    <row r="882" spans="3:14" x14ac:dyDescent="0.25">
      <c r="C882" s="8"/>
      <c r="D882" s="8"/>
      <c r="E882" s="7"/>
      <c r="F882" s="19"/>
      <c r="G882" s="6">
        <f t="shared" si="80"/>
        <v>52</v>
      </c>
      <c r="H882" s="6">
        <f t="shared" si="81"/>
        <v>1900</v>
      </c>
      <c r="I882" s="6">
        <f t="shared" si="78"/>
        <v>0</v>
      </c>
      <c r="J882" s="6">
        <f t="shared" si="79"/>
        <v>0</v>
      </c>
      <c r="K882" s="7"/>
      <c r="L882" s="7"/>
      <c r="M882" s="6">
        <f t="shared" si="82"/>
        <v>0</v>
      </c>
      <c r="N882" s="6">
        <f t="shared" si="83"/>
        <v>0</v>
      </c>
    </row>
    <row r="883" spans="3:14" x14ac:dyDescent="0.25">
      <c r="C883" s="8"/>
      <c r="D883" s="8"/>
      <c r="E883" s="7"/>
      <c r="F883" s="19"/>
      <c r="G883" s="6">
        <f t="shared" si="80"/>
        <v>52</v>
      </c>
      <c r="H883" s="6">
        <f t="shared" si="81"/>
        <v>1900</v>
      </c>
      <c r="I883" s="6">
        <f t="shared" si="78"/>
        <v>0</v>
      </c>
      <c r="J883" s="6">
        <f t="shared" si="79"/>
        <v>0</v>
      </c>
      <c r="K883" s="7"/>
      <c r="L883" s="7"/>
      <c r="M883" s="6">
        <f t="shared" si="82"/>
        <v>0</v>
      </c>
      <c r="N883" s="6">
        <f t="shared" si="83"/>
        <v>0</v>
      </c>
    </row>
    <row r="884" spans="3:14" x14ac:dyDescent="0.25">
      <c r="C884" s="8"/>
      <c r="D884" s="8"/>
      <c r="E884" s="7"/>
      <c r="F884" s="19"/>
      <c r="G884" s="6">
        <f t="shared" si="80"/>
        <v>52</v>
      </c>
      <c r="H884" s="6">
        <f t="shared" si="81"/>
        <v>1900</v>
      </c>
      <c r="I884" s="6">
        <f t="shared" si="78"/>
        <v>0</v>
      </c>
      <c r="J884" s="6">
        <f t="shared" si="79"/>
        <v>0</v>
      </c>
      <c r="K884" s="7"/>
      <c r="L884" s="7"/>
      <c r="M884" s="6">
        <f t="shared" si="82"/>
        <v>0</v>
      </c>
      <c r="N884" s="6">
        <f t="shared" si="83"/>
        <v>0</v>
      </c>
    </row>
    <row r="885" spans="3:14" x14ac:dyDescent="0.25">
      <c r="C885" s="8"/>
      <c r="D885" s="8"/>
      <c r="E885" s="7"/>
      <c r="F885" s="19"/>
      <c r="G885" s="6">
        <f t="shared" si="80"/>
        <v>52</v>
      </c>
      <c r="H885" s="6">
        <f t="shared" si="81"/>
        <v>1900</v>
      </c>
      <c r="I885" s="6">
        <f t="shared" si="78"/>
        <v>0</v>
      </c>
      <c r="J885" s="6">
        <f t="shared" si="79"/>
        <v>0</v>
      </c>
      <c r="K885" s="7"/>
      <c r="L885" s="7"/>
      <c r="M885" s="6">
        <f t="shared" si="82"/>
        <v>0</v>
      </c>
      <c r="N885" s="6">
        <f t="shared" si="83"/>
        <v>0</v>
      </c>
    </row>
    <row r="886" spans="3:14" x14ac:dyDescent="0.25">
      <c r="C886" s="8"/>
      <c r="D886" s="8"/>
      <c r="E886" s="7"/>
      <c r="F886" s="19"/>
      <c r="G886" s="6">
        <f t="shared" si="80"/>
        <v>52</v>
      </c>
      <c r="H886" s="6">
        <f t="shared" si="81"/>
        <v>1900</v>
      </c>
      <c r="I886" s="6">
        <f t="shared" si="78"/>
        <v>0</v>
      </c>
      <c r="J886" s="6">
        <f t="shared" si="79"/>
        <v>0</v>
      </c>
      <c r="K886" s="7"/>
      <c r="L886" s="7"/>
      <c r="M886" s="6">
        <f t="shared" si="82"/>
        <v>0</v>
      </c>
      <c r="N886" s="6">
        <f t="shared" si="83"/>
        <v>0</v>
      </c>
    </row>
    <row r="887" spans="3:14" x14ac:dyDescent="0.25">
      <c r="C887" s="8"/>
      <c r="D887" s="8"/>
      <c r="E887" s="7"/>
      <c r="F887" s="19"/>
      <c r="G887" s="6">
        <f t="shared" si="80"/>
        <v>52</v>
      </c>
      <c r="H887" s="6">
        <f t="shared" si="81"/>
        <v>1900</v>
      </c>
      <c r="I887" s="6">
        <f t="shared" si="78"/>
        <v>0</v>
      </c>
      <c r="J887" s="6">
        <f t="shared" si="79"/>
        <v>0</v>
      </c>
      <c r="K887" s="7"/>
      <c r="L887" s="7"/>
      <c r="M887" s="6">
        <f t="shared" si="82"/>
        <v>0</v>
      </c>
      <c r="N887" s="6">
        <f t="shared" si="83"/>
        <v>0</v>
      </c>
    </row>
    <row r="888" spans="3:14" x14ac:dyDescent="0.25">
      <c r="C888" s="8"/>
      <c r="D888" s="8"/>
      <c r="E888" s="7"/>
      <c r="F888" s="19"/>
      <c r="G888" s="6">
        <f t="shared" si="80"/>
        <v>52</v>
      </c>
      <c r="H888" s="6">
        <f t="shared" si="81"/>
        <v>1900</v>
      </c>
      <c r="I888" s="6">
        <f t="shared" si="78"/>
        <v>0</v>
      </c>
      <c r="J888" s="6">
        <f t="shared" si="79"/>
        <v>0</v>
      </c>
      <c r="K888" s="7"/>
      <c r="L888" s="7"/>
      <c r="M888" s="6">
        <f t="shared" si="82"/>
        <v>0</v>
      </c>
      <c r="N888" s="6">
        <f t="shared" si="83"/>
        <v>0</v>
      </c>
    </row>
    <row r="889" spans="3:14" x14ac:dyDescent="0.25">
      <c r="C889" s="8"/>
      <c r="D889" s="8"/>
      <c r="E889" s="7"/>
      <c r="F889" s="19"/>
      <c r="G889" s="6">
        <f t="shared" si="80"/>
        <v>52</v>
      </c>
      <c r="H889" s="6">
        <f t="shared" si="81"/>
        <v>1900</v>
      </c>
      <c r="I889" s="6">
        <f t="shared" si="78"/>
        <v>0</v>
      </c>
      <c r="J889" s="6">
        <f t="shared" si="79"/>
        <v>0</v>
      </c>
      <c r="K889" s="7"/>
      <c r="L889" s="7"/>
      <c r="M889" s="6">
        <f t="shared" si="82"/>
        <v>0</v>
      </c>
      <c r="N889" s="6">
        <f t="shared" si="83"/>
        <v>0</v>
      </c>
    </row>
    <row r="890" spans="3:14" x14ac:dyDescent="0.25">
      <c r="C890" s="8"/>
      <c r="D890" s="8"/>
      <c r="E890" s="7"/>
      <c r="F890" s="19"/>
      <c r="G890" s="6">
        <f t="shared" si="80"/>
        <v>52</v>
      </c>
      <c r="H890" s="6">
        <f t="shared" si="81"/>
        <v>1900</v>
      </c>
      <c r="I890" s="6">
        <f t="shared" si="78"/>
        <v>0</v>
      </c>
      <c r="J890" s="6">
        <f t="shared" si="79"/>
        <v>0</v>
      </c>
      <c r="K890" s="7"/>
      <c r="L890" s="7"/>
      <c r="M890" s="6">
        <f t="shared" si="82"/>
        <v>0</v>
      </c>
      <c r="N890" s="6">
        <f t="shared" si="83"/>
        <v>0</v>
      </c>
    </row>
    <row r="891" spans="3:14" x14ac:dyDescent="0.25">
      <c r="C891" s="8"/>
      <c r="D891" s="8"/>
      <c r="E891" s="7"/>
      <c r="F891" s="19"/>
      <c r="G891" s="6">
        <f t="shared" si="80"/>
        <v>52</v>
      </c>
      <c r="H891" s="6">
        <f t="shared" si="81"/>
        <v>1900</v>
      </c>
      <c r="I891" s="6">
        <f t="shared" si="78"/>
        <v>0</v>
      </c>
      <c r="J891" s="6">
        <f t="shared" si="79"/>
        <v>0</v>
      </c>
      <c r="K891" s="7"/>
      <c r="L891" s="7"/>
      <c r="M891" s="6">
        <f t="shared" si="82"/>
        <v>0</v>
      </c>
      <c r="N891" s="6">
        <f t="shared" si="83"/>
        <v>0</v>
      </c>
    </row>
    <row r="892" spans="3:14" x14ac:dyDescent="0.25">
      <c r="C892" s="8"/>
      <c r="D892" s="8"/>
      <c r="E892" s="7"/>
      <c r="F892" s="19"/>
      <c r="G892" s="6">
        <f t="shared" si="80"/>
        <v>52</v>
      </c>
      <c r="H892" s="6">
        <f t="shared" si="81"/>
        <v>1900</v>
      </c>
      <c r="I892" s="6">
        <f t="shared" si="78"/>
        <v>0</v>
      </c>
      <c r="J892" s="6">
        <f t="shared" si="79"/>
        <v>0</v>
      </c>
      <c r="K892" s="7"/>
      <c r="L892" s="7"/>
      <c r="M892" s="6">
        <f t="shared" si="82"/>
        <v>0</v>
      </c>
      <c r="N892" s="6">
        <f t="shared" si="83"/>
        <v>0</v>
      </c>
    </row>
    <row r="893" spans="3:14" x14ac:dyDescent="0.25">
      <c r="C893" s="8"/>
      <c r="D893" s="8"/>
      <c r="E893" s="7"/>
      <c r="F893" s="19"/>
      <c r="G893" s="6">
        <f t="shared" si="80"/>
        <v>52</v>
      </c>
      <c r="H893" s="6">
        <f t="shared" si="81"/>
        <v>1900</v>
      </c>
      <c r="I893" s="6">
        <f t="shared" si="78"/>
        <v>0</v>
      </c>
      <c r="J893" s="6">
        <f t="shared" si="79"/>
        <v>0</v>
      </c>
      <c r="K893" s="7"/>
      <c r="L893" s="7"/>
      <c r="M893" s="6">
        <f t="shared" si="82"/>
        <v>0</v>
      </c>
      <c r="N893" s="6">
        <f t="shared" si="83"/>
        <v>0</v>
      </c>
    </row>
    <row r="894" spans="3:14" x14ac:dyDescent="0.25">
      <c r="C894" s="8"/>
      <c r="D894" s="8"/>
      <c r="E894" s="7"/>
      <c r="F894" s="19"/>
      <c r="G894" s="6">
        <f t="shared" si="80"/>
        <v>52</v>
      </c>
      <c r="H894" s="6">
        <f t="shared" si="81"/>
        <v>1900</v>
      </c>
      <c r="I894" s="6">
        <f t="shared" si="78"/>
        <v>0</v>
      </c>
      <c r="J894" s="6">
        <f t="shared" si="79"/>
        <v>0</v>
      </c>
      <c r="K894" s="7"/>
      <c r="L894" s="7"/>
      <c r="M894" s="6">
        <f t="shared" si="82"/>
        <v>0</v>
      </c>
      <c r="N894" s="6">
        <f t="shared" si="83"/>
        <v>0</v>
      </c>
    </row>
    <row r="895" spans="3:14" x14ac:dyDescent="0.25">
      <c r="C895" s="8"/>
      <c r="D895" s="8"/>
      <c r="E895" s="7"/>
      <c r="F895" s="19"/>
      <c r="G895" s="6">
        <f t="shared" si="80"/>
        <v>52</v>
      </c>
      <c r="H895" s="6">
        <f t="shared" si="81"/>
        <v>1900</v>
      </c>
      <c r="I895" s="6">
        <f t="shared" si="78"/>
        <v>0</v>
      </c>
      <c r="J895" s="6">
        <f t="shared" si="79"/>
        <v>0</v>
      </c>
      <c r="K895" s="7"/>
      <c r="L895" s="7"/>
      <c r="M895" s="6">
        <f t="shared" si="82"/>
        <v>0</v>
      </c>
      <c r="N895" s="6">
        <f t="shared" si="83"/>
        <v>0</v>
      </c>
    </row>
    <row r="896" spans="3:14" x14ac:dyDescent="0.25">
      <c r="C896" s="8"/>
      <c r="D896" s="8"/>
      <c r="E896" s="7"/>
      <c r="F896" s="19"/>
      <c r="G896" s="6">
        <f t="shared" si="80"/>
        <v>52</v>
      </c>
      <c r="H896" s="6">
        <f t="shared" si="81"/>
        <v>1900</v>
      </c>
      <c r="I896" s="6">
        <f t="shared" si="78"/>
        <v>0</v>
      </c>
      <c r="J896" s="6">
        <f t="shared" si="79"/>
        <v>0</v>
      </c>
      <c r="K896" s="7"/>
      <c r="L896" s="7"/>
      <c r="M896" s="6">
        <f t="shared" si="82"/>
        <v>0</v>
      </c>
      <c r="N896" s="6">
        <f t="shared" si="83"/>
        <v>0</v>
      </c>
    </row>
    <row r="897" spans="3:14" x14ac:dyDescent="0.25">
      <c r="C897" s="8"/>
      <c r="D897" s="8"/>
      <c r="E897" s="7"/>
      <c r="F897" s="19"/>
      <c r="G897" s="6">
        <f t="shared" si="80"/>
        <v>52</v>
      </c>
      <c r="H897" s="6">
        <f t="shared" si="81"/>
        <v>1900</v>
      </c>
      <c r="I897" s="6">
        <f t="shared" si="78"/>
        <v>0</v>
      </c>
      <c r="J897" s="6">
        <f t="shared" si="79"/>
        <v>0</v>
      </c>
      <c r="K897" s="7"/>
      <c r="L897" s="7"/>
      <c r="M897" s="6">
        <f t="shared" si="82"/>
        <v>0</v>
      </c>
      <c r="N897" s="6">
        <f t="shared" si="83"/>
        <v>0</v>
      </c>
    </row>
    <row r="898" spans="3:14" x14ac:dyDescent="0.25">
      <c r="C898" s="8"/>
      <c r="D898" s="8"/>
      <c r="E898" s="7"/>
      <c r="F898" s="19"/>
      <c r="G898" s="6">
        <f t="shared" si="80"/>
        <v>52</v>
      </c>
      <c r="H898" s="6">
        <f t="shared" si="81"/>
        <v>1900</v>
      </c>
      <c r="I898" s="6">
        <f t="shared" si="78"/>
        <v>0</v>
      </c>
      <c r="J898" s="6">
        <f t="shared" si="79"/>
        <v>0</v>
      </c>
      <c r="K898" s="7"/>
      <c r="L898" s="7"/>
      <c r="M898" s="6">
        <f t="shared" si="82"/>
        <v>0</v>
      </c>
      <c r="N898" s="6">
        <f t="shared" si="83"/>
        <v>0</v>
      </c>
    </row>
    <row r="899" spans="3:14" x14ac:dyDescent="0.25">
      <c r="C899" s="8"/>
      <c r="D899" s="8"/>
      <c r="E899" s="7"/>
      <c r="F899" s="19"/>
      <c r="G899" s="6">
        <f t="shared" si="80"/>
        <v>52</v>
      </c>
      <c r="H899" s="6">
        <f t="shared" si="81"/>
        <v>1900</v>
      </c>
      <c r="I899" s="6">
        <f t="shared" si="78"/>
        <v>0</v>
      </c>
      <c r="J899" s="6">
        <f t="shared" si="79"/>
        <v>0</v>
      </c>
      <c r="K899" s="7"/>
      <c r="L899" s="7"/>
      <c r="M899" s="6">
        <f t="shared" si="82"/>
        <v>0</v>
      </c>
      <c r="N899" s="6">
        <f t="shared" si="83"/>
        <v>0</v>
      </c>
    </row>
    <row r="900" spans="3:14" x14ac:dyDescent="0.25">
      <c r="C900" s="8"/>
      <c r="D900" s="8"/>
      <c r="E900" s="7"/>
      <c r="F900" s="19"/>
      <c r="G900" s="6">
        <f t="shared" si="80"/>
        <v>52</v>
      </c>
      <c r="H900" s="6">
        <f t="shared" si="81"/>
        <v>1900</v>
      </c>
      <c r="I900" s="6">
        <f t="shared" si="78"/>
        <v>0</v>
      </c>
      <c r="J900" s="6">
        <f t="shared" si="79"/>
        <v>0</v>
      </c>
      <c r="K900" s="7"/>
      <c r="L900" s="7"/>
      <c r="M900" s="6">
        <f t="shared" si="82"/>
        <v>0</v>
      </c>
      <c r="N900" s="6">
        <f t="shared" si="83"/>
        <v>0</v>
      </c>
    </row>
    <row r="901" spans="3:14" x14ac:dyDescent="0.25">
      <c r="C901" s="8"/>
      <c r="D901" s="8"/>
      <c r="E901" s="7"/>
      <c r="F901" s="19"/>
      <c r="G901" s="6">
        <f t="shared" si="80"/>
        <v>52</v>
      </c>
      <c r="H901" s="6">
        <f t="shared" si="81"/>
        <v>1900</v>
      </c>
      <c r="I901" s="6">
        <f t="shared" si="78"/>
        <v>0</v>
      </c>
      <c r="J901" s="6">
        <f t="shared" si="79"/>
        <v>0</v>
      </c>
      <c r="K901" s="7"/>
      <c r="L901" s="7"/>
      <c r="M901" s="6">
        <f t="shared" si="82"/>
        <v>0</v>
      </c>
      <c r="N901" s="6">
        <f t="shared" si="83"/>
        <v>0</v>
      </c>
    </row>
    <row r="902" spans="3:14" x14ac:dyDescent="0.25">
      <c r="C902" s="8"/>
      <c r="D902" s="8"/>
      <c r="E902" s="7"/>
      <c r="F902" s="19"/>
      <c r="G902" s="6">
        <f t="shared" si="80"/>
        <v>52</v>
      </c>
      <c r="H902" s="6">
        <f t="shared" si="81"/>
        <v>1900</v>
      </c>
      <c r="I902" s="6">
        <f t="shared" si="78"/>
        <v>0</v>
      </c>
      <c r="J902" s="6">
        <f t="shared" si="79"/>
        <v>0</v>
      </c>
      <c r="K902" s="7"/>
      <c r="L902" s="7"/>
      <c r="M902" s="6">
        <f t="shared" si="82"/>
        <v>0</v>
      </c>
      <c r="N902" s="6">
        <f t="shared" si="83"/>
        <v>0</v>
      </c>
    </row>
    <row r="903" spans="3:14" x14ac:dyDescent="0.25">
      <c r="C903" s="8"/>
      <c r="D903" s="8"/>
      <c r="E903" s="7"/>
      <c r="F903" s="19"/>
      <c r="G903" s="6">
        <f t="shared" si="80"/>
        <v>52</v>
      </c>
      <c r="H903" s="6">
        <f t="shared" si="81"/>
        <v>1900</v>
      </c>
      <c r="I903" s="6">
        <f t="shared" si="78"/>
        <v>0</v>
      </c>
      <c r="J903" s="6">
        <f t="shared" si="79"/>
        <v>0</v>
      </c>
      <c r="K903" s="7"/>
      <c r="L903" s="7"/>
      <c r="M903" s="6">
        <f t="shared" si="82"/>
        <v>0</v>
      </c>
      <c r="N903" s="6">
        <f t="shared" si="83"/>
        <v>0</v>
      </c>
    </row>
    <row r="904" spans="3:14" x14ac:dyDescent="0.25">
      <c r="C904" s="8"/>
      <c r="D904" s="8"/>
      <c r="E904" s="7"/>
      <c r="F904" s="19"/>
      <c r="G904" s="6">
        <f t="shared" si="80"/>
        <v>52</v>
      </c>
      <c r="H904" s="6">
        <f t="shared" si="81"/>
        <v>1900</v>
      </c>
      <c r="I904" s="6">
        <f t="shared" si="78"/>
        <v>0</v>
      </c>
      <c r="J904" s="6">
        <f t="shared" si="79"/>
        <v>0</v>
      </c>
      <c r="K904" s="7"/>
      <c r="L904" s="7"/>
      <c r="M904" s="6">
        <f t="shared" si="82"/>
        <v>0</v>
      </c>
      <c r="N904" s="6">
        <f t="shared" si="83"/>
        <v>0</v>
      </c>
    </row>
    <row r="905" spans="3:14" x14ac:dyDescent="0.25">
      <c r="C905" s="8"/>
      <c r="D905" s="8"/>
      <c r="E905" s="7"/>
      <c r="F905" s="19"/>
      <c r="G905" s="6">
        <f t="shared" si="80"/>
        <v>52</v>
      </c>
      <c r="H905" s="6">
        <f t="shared" si="81"/>
        <v>1900</v>
      </c>
      <c r="I905" s="6">
        <f t="shared" si="78"/>
        <v>0</v>
      </c>
      <c r="J905" s="6">
        <f t="shared" si="79"/>
        <v>0</v>
      </c>
      <c r="K905" s="7"/>
      <c r="L905" s="7"/>
      <c r="M905" s="6">
        <f t="shared" si="82"/>
        <v>0</v>
      </c>
      <c r="N905" s="6">
        <f t="shared" si="83"/>
        <v>0</v>
      </c>
    </row>
    <row r="906" spans="3:14" x14ac:dyDescent="0.25">
      <c r="C906" s="8"/>
      <c r="D906" s="8"/>
      <c r="E906" s="7"/>
      <c r="F906" s="19"/>
      <c r="G906" s="6">
        <f t="shared" si="80"/>
        <v>52</v>
      </c>
      <c r="H906" s="6">
        <f t="shared" si="81"/>
        <v>1900</v>
      </c>
      <c r="I906" s="6">
        <f t="shared" ref="I906:I969" si="84">_xlfn.XLOOKUP(E906, P:P, Q:Q, "")</f>
        <v>0</v>
      </c>
      <c r="J906" s="6">
        <f t="shared" ref="J906:J969" si="85">_xlfn.XLOOKUP(E906, P:P, R:R, "")</f>
        <v>0</v>
      </c>
      <c r="K906" s="7"/>
      <c r="L906" s="7"/>
      <c r="M906" s="6">
        <f t="shared" si="82"/>
        <v>0</v>
      </c>
      <c r="N906" s="6">
        <f t="shared" si="83"/>
        <v>0</v>
      </c>
    </row>
    <row r="907" spans="3:14" x14ac:dyDescent="0.25">
      <c r="C907" s="8"/>
      <c r="D907" s="8"/>
      <c r="E907" s="7"/>
      <c r="F907" s="19"/>
      <c r="G907" s="6">
        <f t="shared" ref="G907:G970" si="86">WEEKNUM(C907, 21)</f>
        <v>52</v>
      </c>
      <c r="H907" s="6">
        <f t="shared" ref="H907:H970" si="87">YEAR(C907)</f>
        <v>1900</v>
      </c>
      <c r="I907" s="6">
        <f t="shared" si="84"/>
        <v>0</v>
      </c>
      <c r="J907" s="6">
        <f t="shared" si="85"/>
        <v>0</v>
      </c>
      <c r="K907" s="7"/>
      <c r="L907" s="7"/>
      <c r="M907" s="6">
        <f t="shared" ref="M907:M970" si="88">IF( K907 &lt;&gt; "", K907, I907)</f>
        <v>0</v>
      </c>
      <c r="N907" s="6">
        <f t="shared" ref="N907:N970" si="89">IF( L907 &lt;&gt; "", L907, J907)</f>
        <v>0</v>
      </c>
    </row>
    <row r="908" spans="3:14" x14ac:dyDescent="0.25">
      <c r="C908" s="8"/>
      <c r="D908" s="8"/>
      <c r="E908" s="7"/>
      <c r="F908" s="19"/>
      <c r="G908" s="6">
        <f t="shared" si="86"/>
        <v>52</v>
      </c>
      <c r="H908" s="6">
        <f t="shared" si="87"/>
        <v>1900</v>
      </c>
      <c r="I908" s="6">
        <f t="shared" si="84"/>
        <v>0</v>
      </c>
      <c r="J908" s="6">
        <f t="shared" si="85"/>
        <v>0</v>
      </c>
      <c r="K908" s="7"/>
      <c r="L908" s="7"/>
      <c r="M908" s="6">
        <f t="shared" si="88"/>
        <v>0</v>
      </c>
      <c r="N908" s="6">
        <f t="shared" si="89"/>
        <v>0</v>
      </c>
    </row>
    <row r="909" spans="3:14" x14ac:dyDescent="0.25">
      <c r="C909" s="8"/>
      <c r="D909" s="8"/>
      <c r="E909" s="7"/>
      <c r="F909" s="19"/>
      <c r="G909" s="6">
        <f t="shared" si="86"/>
        <v>52</v>
      </c>
      <c r="H909" s="6">
        <f t="shared" si="87"/>
        <v>1900</v>
      </c>
      <c r="I909" s="6">
        <f t="shared" si="84"/>
        <v>0</v>
      </c>
      <c r="J909" s="6">
        <f t="shared" si="85"/>
        <v>0</v>
      </c>
      <c r="K909" s="7"/>
      <c r="L909" s="7"/>
      <c r="M909" s="6">
        <f t="shared" si="88"/>
        <v>0</v>
      </c>
      <c r="N909" s="6">
        <f t="shared" si="89"/>
        <v>0</v>
      </c>
    </row>
    <row r="910" spans="3:14" x14ac:dyDescent="0.25">
      <c r="C910" s="8"/>
      <c r="D910" s="8"/>
      <c r="E910" s="7"/>
      <c r="F910" s="19"/>
      <c r="G910" s="6">
        <f t="shared" si="86"/>
        <v>52</v>
      </c>
      <c r="H910" s="6">
        <f t="shared" si="87"/>
        <v>1900</v>
      </c>
      <c r="I910" s="6">
        <f t="shared" si="84"/>
        <v>0</v>
      </c>
      <c r="J910" s="6">
        <f t="shared" si="85"/>
        <v>0</v>
      </c>
      <c r="K910" s="7"/>
      <c r="L910" s="7"/>
      <c r="M910" s="6">
        <f t="shared" si="88"/>
        <v>0</v>
      </c>
      <c r="N910" s="6">
        <f t="shared" si="89"/>
        <v>0</v>
      </c>
    </row>
    <row r="911" spans="3:14" x14ac:dyDescent="0.25">
      <c r="C911" s="8"/>
      <c r="D911" s="8"/>
      <c r="E911" s="7"/>
      <c r="F911" s="19"/>
      <c r="G911" s="6">
        <f t="shared" si="86"/>
        <v>52</v>
      </c>
      <c r="H911" s="6">
        <f t="shared" si="87"/>
        <v>1900</v>
      </c>
      <c r="I911" s="6">
        <f t="shared" si="84"/>
        <v>0</v>
      </c>
      <c r="J911" s="6">
        <f t="shared" si="85"/>
        <v>0</v>
      </c>
      <c r="K911" s="7"/>
      <c r="L911" s="7"/>
      <c r="M911" s="6">
        <f t="shared" si="88"/>
        <v>0</v>
      </c>
      <c r="N911" s="6">
        <f t="shared" si="89"/>
        <v>0</v>
      </c>
    </row>
    <row r="912" spans="3:14" x14ac:dyDescent="0.25">
      <c r="C912" s="8"/>
      <c r="D912" s="8"/>
      <c r="E912" s="7"/>
      <c r="F912" s="19"/>
      <c r="G912" s="6">
        <f t="shared" si="86"/>
        <v>52</v>
      </c>
      <c r="H912" s="6">
        <f t="shared" si="87"/>
        <v>1900</v>
      </c>
      <c r="I912" s="6">
        <f t="shared" si="84"/>
        <v>0</v>
      </c>
      <c r="J912" s="6">
        <f t="shared" si="85"/>
        <v>0</v>
      </c>
      <c r="K912" s="7"/>
      <c r="L912" s="7"/>
      <c r="M912" s="6">
        <f t="shared" si="88"/>
        <v>0</v>
      </c>
      <c r="N912" s="6">
        <f t="shared" si="89"/>
        <v>0</v>
      </c>
    </row>
    <row r="913" spans="3:14" x14ac:dyDescent="0.25">
      <c r="C913" s="8"/>
      <c r="D913" s="8"/>
      <c r="E913" s="7"/>
      <c r="F913" s="19"/>
      <c r="G913" s="6">
        <f t="shared" si="86"/>
        <v>52</v>
      </c>
      <c r="H913" s="6">
        <f t="shared" si="87"/>
        <v>1900</v>
      </c>
      <c r="I913" s="6">
        <f t="shared" si="84"/>
        <v>0</v>
      </c>
      <c r="J913" s="6">
        <f t="shared" si="85"/>
        <v>0</v>
      </c>
      <c r="K913" s="7"/>
      <c r="L913" s="7"/>
      <c r="M913" s="6">
        <f t="shared" si="88"/>
        <v>0</v>
      </c>
      <c r="N913" s="6">
        <f t="shared" si="89"/>
        <v>0</v>
      </c>
    </row>
    <row r="914" spans="3:14" x14ac:dyDescent="0.25">
      <c r="C914" s="8"/>
      <c r="D914" s="8"/>
      <c r="E914" s="7"/>
      <c r="F914" s="19"/>
      <c r="G914" s="6">
        <f t="shared" si="86"/>
        <v>52</v>
      </c>
      <c r="H914" s="6">
        <f t="shared" si="87"/>
        <v>1900</v>
      </c>
      <c r="I914" s="6">
        <f t="shared" si="84"/>
        <v>0</v>
      </c>
      <c r="J914" s="6">
        <f t="shared" si="85"/>
        <v>0</v>
      </c>
      <c r="K914" s="7"/>
      <c r="L914" s="7"/>
      <c r="M914" s="6">
        <f t="shared" si="88"/>
        <v>0</v>
      </c>
      <c r="N914" s="6">
        <f t="shared" si="89"/>
        <v>0</v>
      </c>
    </row>
    <row r="915" spans="3:14" x14ac:dyDescent="0.25">
      <c r="C915" s="8"/>
      <c r="D915" s="8"/>
      <c r="E915" s="7"/>
      <c r="F915" s="19"/>
      <c r="G915" s="6">
        <f t="shared" si="86"/>
        <v>52</v>
      </c>
      <c r="H915" s="6">
        <f t="shared" si="87"/>
        <v>1900</v>
      </c>
      <c r="I915" s="6">
        <f t="shared" si="84"/>
        <v>0</v>
      </c>
      <c r="J915" s="6">
        <f t="shared" si="85"/>
        <v>0</v>
      </c>
      <c r="K915" s="7"/>
      <c r="L915" s="7"/>
      <c r="M915" s="6">
        <f t="shared" si="88"/>
        <v>0</v>
      </c>
      <c r="N915" s="6">
        <f t="shared" si="89"/>
        <v>0</v>
      </c>
    </row>
    <row r="916" spans="3:14" x14ac:dyDescent="0.25">
      <c r="C916" s="8"/>
      <c r="D916" s="8"/>
      <c r="E916" s="7"/>
      <c r="F916" s="19"/>
      <c r="G916" s="6">
        <f t="shared" si="86"/>
        <v>52</v>
      </c>
      <c r="H916" s="6">
        <f t="shared" si="87"/>
        <v>1900</v>
      </c>
      <c r="I916" s="6">
        <f t="shared" si="84"/>
        <v>0</v>
      </c>
      <c r="J916" s="6">
        <f t="shared" si="85"/>
        <v>0</v>
      </c>
      <c r="K916" s="7"/>
      <c r="L916" s="7"/>
      <c r="M916" s="6">
        <f t="shared" si="88"/>
        <v>0</v>
      </c>
      <c r="N916" s="6">
        <f t="shared" si="89"/>
        <v>0</v>
      </c>
    </row>
    <row r="917" spans="3:14" x14ac:dyDescent="0.25">
      <c r="C917" s="8"/>
      <c r="D917" s="8"/>
      <c r="E917" s="7"/>
      <c r="F917" s="19"/>
      <c r="G917" s="6">
        <f t="shared" si="86"/>
        <v>52</v>
      </c>
      <c r="H917" s="6">
        <f t="shared" si="87"/>
        <v>1900</v>
      </c>
      <c r="I917" s="6">
        <f t="shared" si="84"/>
        <v>0</v>
      </c>
      <c r="J917" s="6">
        <f t="shared" si="85"/>
        <v>0</v>
      </c>
      <c r="K917" s="7"/>
      <c r="L917" s="7"/>
      <c r="M917" s="6">
        <f t="shared" si="88"/>
        <v>0</v>
      </c>
      <c r="N917" s="6">
        <f t="shared" si="89"/>
        <v>0</v>
      </c>
    </row>
    <row r="918" spans="3:14" x14ac:dyDescent="0.25">
      <c r="C918" s="8"/>
      <c r="D918" s="8"/>
      <c r="E918" s="7"/>
      <c r="F918" s="19"/>
      <c r="G918" s="6">
        <f t="shared" si="86"/>
        <v>52</v>
      </c>
      <c r="H918" s="6">
        <f t="shared" si="87"/>
        <v>1900</v>
      </c>
      <c r="I918" s="6">
        <f t="shared" si="84"/>
        <v>0</v>
      </c>
      <c r="J918" s="6">
        <f t="shared" si="85"/>
        <v>0</v>
      </c>
      <c r="K918" s="7"/>
      <c r="L918" s="7"/>
      <c r="M918" s="6">
        <f t="shared" si="88"/>
        <v>0</v>
      </c>
      <c r="N918" s="6">
        <f t="shared" si="89"/>
        <v>0</v>
      </c>
    </row>
    <row r="919" spans="3:14" x14ac:dyDescent="0.25">
      <c r="C919" s="8"/>
      <c r="D919" s="8"/>
      <c r="E919" s="7"/>
      <c r="F919" s="19"/>
      <c r="G919" s="6">
        <f t="shared" si="86"/>
        <v>52</v>
      </c>
      <c r="H919" s="6">
        <f t="shared" si="87"/>
        <v>1900</v>
      </c>
      <c r="I919" s="6">
        <f t="shared" si="84"/>
        <v>0</v>
      </c>
      <c r="J919" s="6">
        <f t="shared" si="85"/>
        <v>0</v>
      </c>
      <c r="K919" s="7"/>
      <c r="L919" s="7"/>
      <c r="M919" s="6">
        <f t="shared" si="88"/>
        <v>0</v>
      </c>
      <c r="N919" s="6">
        <f t="shared" si="89"/>
        <v>0</v>
      </c>
    </row>
    <row r="920" spans="3:14" x14ac:dyDescent="0.25">
      <c r="C920" s="8"/>
      <c r="D920" s="8"/>
      <c r="E920" s="7"/>
      <c r="F920" s="19"/>
      <c r="G920" s="6">
        <f t="shared" si="86"/>
        <v>52</v>
      </c>
      <c r="H920" s="6">
        <f t="shared" si="87"/>
        <v>1900</v>
      </c>
      <c r="I920" s="6">
        <f t="shared" si="84"/>
        <v>0</v>
      </c>
      <c r="J920" s="6">
        <f t="shared" si="85"/>
        <v>0</v>
      </c>
      <c r="K920" s="7"/>
      <c r="L920" s="7"/>
      <c r="M920" s="6">
        <f t="shared" si="88"/>
        <v>0</v>
      </c>
      <c r="N920" s="6">
        <f t="shared" si="89"/>
        <v>0</v>
      </c>
    </row>
    <row r="921" spans="3:14" x14ac:dyDescent="0.25">
      <c r="C921" s="8"/>
      <c r="D921" s="8"/>
      <c r="E921" s="7"/>
      <c r="F921" s="19"/>
      <c r="G921" s="6">
        <f t="shared" si="86"/>
        <v>52</v>
      </c>
      <c r="H921" s="6">
        <f t="shared" si="87"/>
        <v>1900</v>
      </c>
      <c r="I921" s="6">
        <f t="shared" si="84"/>
        <v>0</v>
      </c>
      <c r="J921" s="6">
        <f t="shared" si="85"/>
        <v>0</v>
      </c>
      <c r="K921" s="7"/>
      <c r="L921" s="7"/>
      <c r="M921" s="6">
        <f t="shared" si="88"/>
        <v>0</v>
      </c>
      <c r="N921" s="6">
        <f t="shared" si="89"/>
        <v>0</v>
      </c>
    </row>
    <row r="922" spans="3:14" x14ac:dyDescent="0.25">
      <c r="C922" s="8"/>
      <c r="D922" s="8"/>
      <c r="E922" s="7"/>
      <c r="F922" s="19"/>
      <c r="G922" s="6">
        <f t="shared" si="86"/>
        <v>52</v>
      </c>
      <c r="H922" s="6">
        <f t="shared" si="87"/>
        <v>1900</v>
      </c>
      <c r="I922" s="6">
        <f t="shared" si="84"/>
        <v>0</v>
      </c>
      <c r="J922" s="6">
        <f t="shared" si="85"/>
        <v>0</v>
      </c>
      <c r="K922" s="7"/>
      <c r="L922" s="7"/>
      <c r="M922" s="6">
        <f t="shared" si="88"/>
        <v>0</v>
      </c>
      <c r="N922" s="6">
        <f t="shared" si="89"/>
        <v>0</v>
      </c>
    </row>
    <row r="923" spans="3:14" x14ac:dyDescent="0.25">
      <c r="C923" s="8"/>
      <c r="D923" s="8"/>
      <c r="E923" s="7"/>
      <c r="F923" s="19"/>
      <c r="G923" s="6">
        <f t="shared" si="86"/>
        <v>52</v>
      </c>
      <c r="H923" s="6">
        <f t="shared" si="87"/>
        <v>1900</v>
      </c>
      <c r="I923" s="6">
        <f t="shared" si="84"/>
        <v>0</v>
      </c>
      <c r="J923" s="6">
        <f t="shared" si="85"/>
        <v>0</v>
      </c>
      <c r="K923" s="7"/>
      <c r="L923" s="7"/>
      <c r="M923" s="6">
        <f t="shared" si="88"/>
        <v>0</v>
      </c>
      <c r="N923" s="6">
        <f t="shared" si="89"/>
        <v>0</v>
      </c>
    </row>
    <row r="924" spans="3:14" x14ac:dyDescent="0.25">
      <c r="C924" s="8"/>
      <c r="D924" s="8"/>
      <c r="E924" s="7"/>
      <c r="F924" s="19"/>
      <c r="G924" s="6">
        <f t="shared" si="86"/>
        <v>52</v>
      </c>
      <c r="H924" s="6">
        <f t="shared" si="87"/>
        <v>1900</v>
      </c>
      <c r="I924" s="6">
        <f t="shared" si="84"/>
        <v>0</v>
      </c>
      <c r="J924" s="6">
        <f t="shared" si="85"/>
        <v>0</v>
      </c>
      <c r="K924" s="7"/>
      <c r="L924" s="7"/>
      <c r="M924" s="6">
        <f t="shared" si="88"/>
        <v>0</v>
      </c>
      <c r="N924" s="6">
        <f t="shared" si="89"/>
        <v>0</v>
      </c>
    </row>
    <row r="925" spans="3:14" x14ac:dyDescent="0.25">
      <c r="C925" s="8"/>
      <c r="D925" s="8"/>
      <c r="E925" s="7"/>
      <c r="F925" s="19"/>
      <c r="G925" s="6">
        <f t="shared" si="86"/>
        <v>52</v>
      </c>
      <c r="H925" s="6">
        <f t="shared" si="87"/>
        <v>1900</v>
      </c>
      <c r="I925" s="6">
        <f t="shared" si="84"/>
        <v>0</v>
      </c>
      <c r="J925" s="6">
        <f t="shared" si="85"/>
        <v>0</v>
      </c>
      <c r="K925" s="7"/>
      <c r="L925" s="7"/>
      <c r="M925" s="6">
        <f t="shared" si="88"/>
        <v>0</v>
      </c>
      <c r="N925" s="6">
        <f t="shared" si="89"/>
        <v>0</v>
      </c>
    </row>
    <row r="926" spans="3:14" x14ac:dyDescent="0.25">
      <c r="C926" s="8"/>
      <c r="D926" s="8"/>
      <c r="E926" s="7"/>
      <c r="F926" s="19"/>
      <c r="G926" s="6">
        <f t="shared" si="86"/>
        <v>52</v>
      </c>
      <c r="H926" s="6">
        <f t="shared" si="87"/>
        <v>1900</v>
      </c>
      <c r="I926" s="6">
        <f t="shared" si="84"/>
        <v>0</v>
      </c>
      <c r="J926" s="6">
        <f t="shared" si="85"/>
        <v>0</v>
      </c>
      <c r="K926" s="7"/>
      <c r="L926" s="7"/>
      <c r="M926" s="6">
        <f t="shared" si="88"/>
        <v>0</v>
      </c>
      <c r="N926" s="6">
        <f t="shared" si="89"/>
        <v>0</v>
      </c>
    </row>
    <row r="927" spans="3:14" x14ac:dyDescent="0.25">
      <c r="C927" s="8"/>
      <c r="D927" s="8"/>
      <c r="E927" s="7"/>
      <c r="F927" s="19"/>
      <c r="G927" s="6">
        <f t="shared" si="86"/>
        <v>52</v>
      </c>
      <c r="H927" s="6">
        <f t="shared" si="87"/>
        <v>1900</v>
      </c>
      <c r="I927" s="6">
        <f t="shared" si="84"/>
        <v>0</v>
      </c>
      <c r="J927" s="6">
        <f t="shared" si="85"/>
        <v>0</v>
      </c>
      <c r="K927" s="7"/>
      <c r="L927" s="7"/>
      <c r="M927" s="6">
        <f t="shared" si="88"/>
        <v>0</v>
      </c>
      <c r="N927" s="6">
        <f t="shared" si="89"/>
        <v>0</v>
      </c>
    </row>
    <row r="928" spans="3:14" x14ac:dyDescent="0.25">
      <c r="C928" s="8"/>
      <c r="D928" s="8"/>
      <c r="E928" s="7"/>
      <c r="F928" s="19"/>
      <c r="G928" s="6">
        <f t="shared" si="86"/>
        <v>52</v>
      </c>
      <c r="H928" s="6">
        <f t="shared" si="87"/>
        <v>1900</v>
      </c>
      <c r="I928" s="6">
        <f t="shared" si="84"/>
        <v>0</v>
      </c>
      <c r="J928" s="6">
        <f t="shared" si="85"/>
        <v>0</v>
      </c>
      <c r="K928" s="7"/>
      <c r="L928" s="7"/>
      <c r="M928" s="6">
        <f t="shared" si="88"/>
        <v>0</v>
      </c>
      <c r="N928" s="6">
        <f t="shared" si="89"/>
        <v>0</v>
      </c>
    </row>
    <row r="929" spans="3:14" x14ac:dyDescent="0.25">
      <c r="C929" s="8"/>
      <c r="D929" s="8"/>
      <c r="E929" s="7"/>
      <c r="F929" s="19"/>
      <c r="G929" s="6">
        <f t="shared" si="86"/>
        <v>52</v>
      </c>
      <c r="H929" s="6">
        <f t="shared" si="87"/>
        <v>1900</v>
      </c>
      <c r="I929" s="6">
        <f t="shared" si="84"/>
        <v>0</v>
      </c>
      <c r="J929" s="6">
        <f t="shared" si="85"/>
        <v>0</v>
      </c>
      <c r="K929" s="7"/>
      <c r="L929" s="7"/>
      <c r="M929" s="6">
        <f t="shared" si="88"/>
        <v>0</v>
      </c>
      <c r="N929" s="6">
        <f t="shared" si="89"/>
        <v>0</v>
      </c>
    </row>
    <row r="930" spans="3:14" x14ac:dyDescent="0.25">
      <c r="C930" s="8"/>
      <c r="D930" s="8"/>
      <c r="E930" s="7"/>
      <c r="F930" s="19"/>
      <c r="G930" s="6">
        <f t="shared" si="86"/>
        <v>52</v>
      </c>
      <c r="H930" s="6">
        <f t="shared" si="87"/>
        <v>1900</v>
      </c>
      <c r="I930" s="6">
        <f t="shared" si="84"/>
        <v>0</v>
      </c>
      <c r="J930" s="6">
        <f t="shared" si="85"/>
        <v>0</v>
      </c>
      <c r="K930" s="7"/>
      <c r="L930" s="7"/>
      <c r="M930" s="6">
        <f t="shared" si="88"/>
        <v>0</v>
      </c>
      <c r="N930" s="6">
        <f t="shared" si="89"/>
        <v>0</v>
      </c>
    </row>
    <row r="931" spans="3:14" x14ac:dyDescent="0.25">
      <c r="C931" s="8"/>
      <c r="D931" s="8"/>
      <c r="E931" s="7"/>
      <c r="F931" s="19"/>
      <c r="G931" s="6">
        <f t="shared" si="86"/>
        <v>52</v>
      </c>
      <c r="H931" s="6">
        <f t="shared" si="87"/>
        <v>1900</v>
      </c>
      <c r="I931" s="6">
        <f t="shared" si="84"/>
        <v>0</v>
      </c>
      <c r="J931" s="6">
        <f t="shared" si="85"/>
        <v>0</v>
      </c>
      <c r="K931" s="7"/>
      <c r="L931" s="7"/>
      <c r="M931" s="6">
        <f t="shared" si="88"/>
        <v>0</v>
      </c>
      <c r="N931" s="6">
        <f t="shared" si="89"/>
        <v>0</v>
      </c>
    </row>
    <row r="932" spans="3:14" x14ac:dyDescent="0.25">
      <c r="C932" s="8"/>
      <c r="D932" s="8"/>
      <c r="E932" s="7"/>
      <c r="F932" s="19"/>
      <c r="G932" s="6">
        <f t="shared" si="86"/>
        <v>52</v>
      </c>
      <c r="H932" s="6">
        <f t="shared" si="87"/>
        <v>1900</v>
      </c>
      <c r="I932" s="6">
        <f t="shared" si="84"/>
        <v>0</v>
      </c>
      <c r="J932" s="6">
        <f t="shared" si="85"/>
        <v>0</v>
      </c>
      <c r="K932" s="7"/>
      <c r="L932" s="7"/>
      <c r="M932" s="6">
        <f t="shared" si="88"/>
        <v>0</v>
      </c>
      <c r="N932" s="6">
        <f t="shared" si="89"/>
        <v>0</v>
      </c>
    </row>
    <row r="933" spans="3:14" x14ac:dyDescent="0.25">
      <c r="C933" s="8"/>
      <c r="D933" s="8"/>
      <c r="E933" s="7"/>
      <c r="F933" s="19"/>
      <c r="G933" s="6">
        <f t="shared" si="86"/>
        <v>52</v>
      </c>
      <c r="H933" s="6">
        <f t="shared" si="87"/>
        <v>1900</v>
      </c>
      <c r="I933" s="6">
        <f t="shared" si="84"/>
        <v>0</v>
      </c>
      <c r="J933" s="6">
        <f t="shared" si="85"/>
        <v>0</v>
      </c>
      <c r="K933" s="7"/>
      <c r="L933" s="7"/>
      <c r="M933" s="6">
        <f t="shared" si="88"/>
        <v>0</v>
      </c>
      <c r="N933" s="6">
        <f t="shared" si="89"/>
        <v>0</v>
      </c>
    </row>
    <row r="934" spans="3:14" x14ac:dyDescent="0.25">
      <c r="C934" s="8"/>
      <c r="D934" s="8"/>
      <c r="E934" s="7"/>
      <c r="F934" s="19"/>
      <c r="G934" s="6">
        <f t="shared" si="86"/>
        <v>52</v>
      </c>
      <c r="H934" s="6">
        <f t="shared" si="87"/>
        <v>1900</v>
      </c>
      <c r="I934" s="6">
        <f t="shared" si="84"/>
        <v>0</v>
      </c>
      <c r="J934" s="6">
        <f t="shared" si="85"/>
        <v>0</v>
      </c>
      <c r="K934" s="7"/>
      <c r="L934" s="7"/>
      <c r="M934" s="6">
        <f t="shared" si="88"/>
        <v>0</v>
      </c>
      <c r="N934" s="6">
        <f t="shared" si="89"/>
        <v>0</v>
      </c>
    </row>
    <row r="935" spans="3:14" x14ac:dyDescent="0.25">
      <c r="C935" s="8"/>
      <c r="D935" s="8"/>
      <c r="E935" s="7"/>
      <c r="F935" s="19"/>
      <c r="G935" s="6">
        <f t="shared" si="86"/>
        <v>52</v>
      </c>
      <c r="H935" s="6">
        <f t="shared" si="87"/>
        <v>1900</v>
      </c>
      <c r="I935" s="6">
        <f t="shared" si="84"/>
        <v>0</v>
      </c>
      <c r="J935" s="6">
        <f t="shared" si="85"/>
        <v>0</v>
      </c>
      <c r="K935" s="7"/>
      <c r="L935" s="7"/>
      <c r="M935" s="6">
        <f t="shared" si="88"/>
        <v>0</v>
      </c>
      <c r="N935" s="6">
        <f t="shared" si="89"/>
        <v>0</v>
      </c>
    </row>
    <row r="936" spans="3:14" x14ac:dyDescent="0.25">
      <c r="C936" s="8"/>
      <c r="D936" s="8"/>
      <c r="E936" s="7"/>
      <c r="F936" s="19"/>
      <c r="G936" s="6">
        <f t="shared" si="86"/>
        <v>52</v>
      </c>
      <c r="H936" s="6">
        <f t="shared" si="87"/>
        <v>1900</v>
      </c>
      <c r="I936" s="6">
        <f t="shared" si="84"/>
        <v>0</v>
      </c>
      <c r="J936" s="6">
        <f t="shared" si="85"/>
        <v>0</v>
      </c>
      <c r="K936" s="7"/>
      <c r="L936" s="7"/>
      <c r="M936" s="6">
        <f t="shared" si="88"/>
        <v>0</v>
      </c>
      <c r="N936" s="6">
        <f t="shared" si="89"/>
        <v>0</v>
      </c>
    </row>
    <row r="937" spans="3:14" x14ac:dyDescent="0.25">
      <c r="C937" s="8"/>
      <c r="D937" s="8"/>
      <c r="E937" s="7"/>
      <c r="F937" s="19"/>
      <c r="G937" s="6">
        <f t="shared" si="86"/>
        <v>52</v>
      </c>
      <c r="H937" s="6">
        <f t="shared" si="87"/>
        <v>1900</v>
      </c>
      <c r="I937" s="6">
        <f t="shared" si="84"/>
        <v>0</v>
      </c>
      <c r="J937" s="6">
        <f t="shared" si="85"/>
        <v>0</v>
      </c>
      <c r="K937" s="7"/>
      <c r="L937" s="7"/>
      <c r="M937" s="6">
        <f t="shared" si="88"/>
        <v>0</v>
      </c>
      <c r="N937" s="6">
        <f t="shared" si="89"/>
        <v>0</v>
      </c>
    </row>
    <row r="938" spans="3:14" x14ac:dyDescent="0.25">
      <c r="C938" s="8"/>
      <c r="D938" s="8"/>
      <c r="E938" s="7"/>
      <c r="F938" s="19"/>
      <c r="G938" s="6">
        <f t="shared" si="86"/>
        <v>52</v>
      </c>
      <c r="H938" s="6">
        <f t="shared" si="87"/>
        <v>1900</v>
      </c>
      <c r="I938" s="6">
        <f t="shared" si="84"/>
        <v>0</v>
      </c>
      <c r="J938" s="6">
        <f t="shared" si="85"/>
        <v>0</v>
      </c>
      <c r="K938" s="7"/>
      <c r="L938" s="7"/>
      <c r="M938" s="6">
        <f t="shared" si="88"/>
        <v>0</v>
      </c>
      <c r="N938" s="6">
        <f t="shared" si="89"/>
        <v>0</v>
      </c>
    </row>
    <row r="939" spans="3:14" x14ac:dyDescent="0.25">
      <c r="C939" s="8"/>
      <c r="D939" s="8"/>
      <c r="E939" s="7"/>
      <c r="F939" s="19"/>
      <c r="G939" s="6">
        <f t="shared" si="86"/>
        <v>52</v>
      </c>
      <c r="H939" s="6">
        <f t="shared" si="87"/>
        <v>1900</v>
      </c>
      <c r="I939" s="6">
        <f t="shared" si="84"/>
        <v>0</v>
      </c>
      <c r="J939" s="6">
        <f t="shared" si="85"/>
        <v>0</v>
      </c>
      <c r="K939" s="7"/>
      <c r="L939" s="7"/>
      <c r="M939" s="6">
        <f t="shared" si="88"/>
        <v>0</v>
      </c>
      <c r="N939" s="6">
        <f t="shared" si="89"/>
        <v>0</v>
      </c>
    </row>
    <row r="940" spans="3:14" x14ac:dyDescent="0.25">
      <c r="C940" s="8"/>
      <c r="D940" s="8"/>
      <c r="E940" s="7"/>
      <c r="F940" s="19"/>
      <c r="G940" s="6">
        <f t="shared" si="86"/>
        <v>52</v>
      </c>
      <c r="H940" s="6">
        <f t="shared" si="87"/>
        <v>1900</v>
      </c>
      <c r="I940" s="6">
        <f t="shared" si="84"/>
        <v>0</v>
      </c>
      <c r="J940" s="6">
        <f t="shared" si="85"/>
        <v>0</v>
      </c>
      <c r="K940" s="7"/>
      <c r="L940" s="7"/>
      <c r="M940" s="6">
        <f t="shared" si="88"/>
        <v>0</v>
      </c>
      <c r="N940" s="6">
        <f t="shared" si="89"/>
        <v>0</v>
      </c>
    </row>
    <row r="941" spans="3:14" x14ac:dyDescent="0.25">
      <c r="C941" s="8"/>
      <c r="D941" s="8"/>
      <c r="E941" s="7"/>
      <c r="F941" s="19"/>
      <c r="G941" s="6">
        <f t="shared" si="86"/>
        <v>52</v>
      </c>
      <c r="H941" s="6">
        <f t="shared" si="87"/>
        <v>1900</v>
      </c>
      <c r="I941" s="6">
        <f t="shared" si="84"/>
        <v>0</v>
      </c>
      <c r="J941" s="6">
        <f t="shared" si="85"/>
        <v>0</v>
      </c>
      <c r="K941" s="7"/>
      <c r="L941" s="7"/>
      <c r="M941" s="6">
        <f t="shared" si="88"/>
        <v>0</v>
      </c>
      <c r="N941" s="6">
        <f t="shared" si="89"/>
        <v>0</v>
      </c>
    </row>
    <row r="942" spans="3:14" x14ac:dyDescent="0.25">
      <c r="C942" s="8"/>
      <c r="D942" s="8"/>
      <c r="E942" s="7"/>
      <c r="F942" s="19"/>
      <c r="G942" s="6">
        <f t="shared" si="86"/>
        <v>52</v>
      </c>
      <c r="H942" s="6">
        <f t="shared" si="87"/>
        <v>1900</v>
      </c>
      <c r="I942" s="6">
        <f t="shared" si="84"/>
        <v>0</v>
      </c>
      <c r="J942" s="6">
        <f t="shared" si="85"/>
        <v>0</v>
      </c>
      <c r="K942" s="7"/>
      <c r="L942" s="7"/>
      <c r="M942" s="6">
        <f t="shared" si="88"/>
        <v>0</v>
      </c>
      <c r="N942" s="6">
        <f t="shared" si="89"/>
        <v>0</v>
      </c>
    </row>
    <row r="943" spans="3:14" x14ac:dyDescent="0.25">
      <c r="C943" s="8"/>
      <c r="D943" s="8"/>
      <c r="E943" s="7"/>
      <c r="F943" s="19"/>
      <c r="G943" s="6">
        <f t="shared" si="86"/>
        <v>52</v>
      </c>
      <c r="H943" s="6">
        <f t="shared" si="87"/>
        <v>1900</v>
      </c>
      <c r="I943" s="6">
        <f t="shared" si="84"/>
        <v>0</v>
      </c>
      <c r="J943" s="6">
        <f t="shared" si="85"/>
        <v>0</v>
      </c>
      <c r="K943" s="7"/>
      <c r="L943" s="7"/>
      <c r="M943" s="6">
        <f t="shared" si="88"/>
        <v>0</v>
      </c>
      <c r="N943" s="6">
        <f t="shared" si="89"/>
        <v>0</v>
      </c>
    </row>
    <row r="944" spans="3:14" x14ac:dyDescent="0.25">
      <c r="C944" s="8"/>
      <c r="D944" s="8"/>
      <c r="E944" s="7"/>
      <c r="F944" s="19"/>
      <c r="G944" s="6">
        <f t="shared" si="86"/>
        <v>52</v>
      </c>
      <c r="H944" s="6">
        <f t="shared" si="87"/>
        <v>1900</v>
      </c>
      <c r="I944" s="6">
        <f t="shared" si="84"/>
        <v>0</v>
      </c>
      <c r="J944" s="6">
        <f t="shared" si="85"/>
        <v>0</v>
      </c>
      <c r="K944" s="7"/>
      <c r="L944" s="7"/>
      <c r="M944" s="6">
        <f t="shared" si="88"/>
        <v>0</v>
      </c>
      <c r="N944" s="6">
        <f t="shared" si="89"/>
        <v>0</v>
      </c>
    </row>
    <row r="945" spans="3:14" x14ac:dyDescent="0.25">
      <c r="C945" s="8"/>
      <c r="D945" s="8"/>
      <c r="E945" s="7"/>
      <c r="F945" s="19"/>
      <c r="G945" s="6">
        <f t="shared" si="86"/>
        <v>52</v>
      </c>
      <c r="H945" s="6">
        <f t="shared" si="87"/>
        <v>1900</v>
      </c>
      <c r="I945" s="6">
        <f t="shared" si="84"/>
        <v>0</v>
      </c>
      <c r="J945" s="6">
        <f t="shared" si="85"/>
        <v>0</v>
      </c>
      <c r="K945" s="7"/>
      <c r="L945" s="7"/>
      <c r="M945" s="6">
        <f t="shared" si="88"/>
        <v>0</v>
      </c>
      <c r="N945" s="6">
        <f t="shared" si="89"/>
        <v>0</v>
      </c>
    </row>
    <row r="946" spans="3:14" x14ac:dyDescent="0.25">
      <c r="C946" s="8"/>
      <c r="D946" s="8"/>
      <c r="E946" s="7"/>
      <c r="F946" s="19"/>
      <c r="G946" s="6">
        <f t="shared" si="86"/>
        <v>52</v>
      </c>
      <c r="H946" s="6">
        <f t="shared" si="87"/>
        <v>1900</v>
      </c>
      <c r="I946" s="6">
        <f t="shared" si="84"/>
        <v>0</v>
      </c>
      <c r="J946" s="6">
        <f t="shared" si="85"/>
        <v>0</v>
      </c>
      <c r="K946" s="7"/>
      <c r="L946" s="7"/>
      <c r="M946" s="6">
        <f t="shared" si="88"/>
        <v>0</v>
      </c>
      <c r="N946" s="6">
        <f t="shared" si="89"/>
        <v>0</v>
      </c>
    </row>
    <row r="947" spans="3:14" x14ac:dyDescent="0.25">
      <c r="C947" s="8"/>
      <c r="D947" s="8"/>
      <c r="E947" s="7"/>
      <c r="F947" s="19"/>
      <c r="G947" s="6">
        <f t="shared" si="86"/>
        <v>52</v>
      </c>
      <c r="H947" s="6">
        <f t="shared" si="87"/>
        <v>1900</v>
      </c>
      <c r="I947" s="6">
        <f t="shared" si="84"/>
        <v>0</v>
      </c>
      <c r="J947" s="6">
        <f t="shared" si="85"/>
        <v>0</v>
      </c>
      <c r="K947" s="7"/>
      <c r="L947" s="7"/>
      <c r="M947" s="6">
        <f t="shared" si="88"/>
        <v>0</v>
      </c>
      <c r="N947" s="6">
        <f t="shared" si="89"/>
        <v>0</v>
      </c>
    </row>
    <row r="948" spans="3:14" x14ac:dyDescent="0.25">
      <c r="C948" s="8"/>
      <c r="D948" s="8"/>
      <c r="E948" s="7"/>
      <c r="F948" s="19"/>
      <c r="G948" s="6">
        <f t="shared" si="86"/>
        <v>52</v>
      </c>
      <c r="H948" s="6">
        <f t="shared" si="87"/>
        <v>1900</v>
      </c>
      <c r="I948" s="6">
        <f t="shared" si="84"/>
        <v>0</v>
      </c>
      <c r="J948" s="6">
        <f t="shared" si="85"/>
        <v>0</v>
      </c>
      <c r="K948" s="7"/>
      <c r="L948" s="7"/>
      <c r="M948" s="6">
        <f t="shared" si="88"/>
        <v>0</v>
      </c>
      <c r="N948" s="6">
        <f t="shared" si="89"/>
        <v>0</v>
      </c>
    </row>
    <row r="949" spans="3:14" x14ac:dyDescent="0.25">
      <c r="C949" s="8"/>
      <c r="D949" s="8"/>
      <c r="E949" s="7"/>
      <c r="F949" s="19"/>
      <c r="G949" s="6">
        <f t="shared" si="86"/>
        <v>52</v>
      </c>
      <c r="H949" s="6">
        <f t="shared" si="87"/>
        <v>1900</v>
      </c>
      <c r="I949" s="6">
        <f t="shared" si="84"/>
        <v>0</v>
      </c>
      <c r="J949" s="6">
        <f t="shared" si="85"/>
        <v>0</v>
      </c>
      <c r="K949" s="7"/>
      <c r="L949" s="7"/>
      <c r="M949" s="6">
        <f t="shared" si="88"/>
        <v>0</v>
      </c>
      <c r="N949" s="6">
        <f t="shared" si="89"/>
        <v>0</v>
      </c>
    </row>
    <row r="950" spans="3:14" x14ac:dyDescent="0.25">
      <c r="C950" s="8"/>
      <c r="D950" s="8"/>
      <c r="E950" s="7"/>
      <c r="F950" s="19"/>
      <c r="G950" s="6">
        <f t="shared" si="86"/>
        <v>52</v>
      </c>
      <c r="H950" s="6">
        <f t="shared" si="87"/>
        <v>1900</v>
      </c>
      <c r="I950" s="6">
        <f t="shared" si="84"/>
        <v>0</v>
      </c>
      <c r="J950" s="6">
        <f t="shared" si="85"/>
        <v>0</v>
      </c>
      <c r="K950" s="7"/>
      <c r="L950" s="7"/>
      <c r="M950" s="6">
        <f t="shared" si="88"/>
        <v>0</v>
      </c>
      <c r="N950" s="6">
        <f t="shared" si="89"/>
        <v>0</v>
      </c>
    </row>
    <row r="951" spans="3:14" x14ac:dyDescent="0.25">
      <c r="C951" s="8"/>
      <c r="D951" s="8"/>
      <c r="E951" s="7"/>
      <c r="F951" s="19"/>
      <c r="G951" s="6">
        <f t="shared" si="86"/>
        <v>52</v>
      </c>
      <c r="H951" s="6">
        <f t="shared" si="87"/>
        <v>1900</v>
      </c>
      <c r="I951" s="6">
        <f t="shared" si="84"/>
        <v>0</v>
      </c>
      <c r="J951" s="6">
        <f t="shared" si="85"/>
        <v>0</v>
      </c>
      <c r="K951" s="7"/>
      <c r="L951" s="7"/>
      <c r="M951" s="6">
        <f t="shared" si="88"/>
        <v>0</v>
      </c>
      <c r="N951" s="6">
        <f t="shared" si="89"/>
        <v>0</v>
      </c>
    </row>
    <row r="952" spans="3:14" x14ac:dyDescent="0.25">
      <c r="C952" s="8"/>
      <c r="D952" s="8"/>
      <c r="E952" s="7"/>
      <c r="F952" s="19"/>
      <c r="G952" s="6">
        <f t="shared" si="86"/>
        <v>52</v>
      </c>
      <c r="H952" s="6">
        <f t="shared" si="87"/>
        <v>1900</v>
      </c>
      <c r="I952" s="6">
        <f t="shared" si="84"/>
        <v>0</v>
      </c>
      <c r="J952" s="6">
        <f t="shared" si="85"/>
        <v>0</v>
      </c>
      <c r="K952" s="7"/>
      <c r="L952" s="7"/>
      <c r="M952" s="6">
        <f t="shared" si="88"/>
        <v>0</v>
      </c>
      <c r="N952" s="6">
        <f t="shared" si="89"/>
        <v>0</v>
      </c>
    </row>
    <row r="953" spans="3:14" x14ac:dyDescent="0.25">
      <c r="C953" s="8"/>
      <c r="D953" s="8"/>
      <c r="E953" s="7"/>
      <c r="F953" s="19"/>
      <c r="G953" s="6">
        <f t="shared" si="86"/>
        <v>52</v>
      </c>
      <c r="H953" s="6">
        <f t="shared" si="87"/>
        <v>1900</v>
      </c>
      <c r="I953" s="6">
        <f t="shared" si="84"/>
        <v>0</v>
      </c>
      <c r="J953" s="6">
        <f t="shared" si="85"/>
        <v>0</v>
      </c>
      <c r="K953" s="7"/>
      <c r="L953" s="7"/>
      <c r="M953" s="6">
        <f t="shared" si="88"/>
        <v>0</v>
      </c>
      <c r="N953" s="6">
        <f t="shared" si="89"/>
        <v>0</v>
      </c>
    </row>
    <row r="954" spans="3:14" x14ac:dyDescent="0.25">
      <c r="C954" s="8"/>
      <c r="D954" s="8"/>
      <c r="E954" s="7"/>
      <c r="F954" s="19"/>
      <c r="G954" s="6">
        <f t="shared" si="86"/>
        <v>52</v>
      </c>
      <c r="H954" s="6">
        <f t="shared" si="87"/>
        <v>1900</v>
      </c>
      <c r="I954" s="6">
        <f t="shared" si="84"/>
        <v>0</v>
      </c>
      <c r="J954" s="6">
        <f t="shared" si="85"/>
        <v>0</v>
      </c>
      <c r="K954" s="7"/>
      <c r="L954" s="7"/>
      <c r="M954" s="6">
        <f t="shared" si="88"/>
        <v>0</v>
      </c>
      <c r="N954" s="6">
        <f t="shared" si="89"/>
        <v>0</v>
      </c>
    </row>
    <row r="955" spans="3:14" x14ac:dyDescent="0.25">
      <c r="C955" s="8"/>
      <c r="D955" s="8"/>
      <c r="E955" s="7"/>
      <c r="F955" s="19"/>
      <c r="G955" s="6">
        <f t="shared" si="86"/>
        <v>52</v>
      </c>
      <c r="H955" s="6">
        <f t="shared" si="87"/>
        <v>1900</v>
      </c>
      <c r="I955" s="6">
        <f t="shared" si="84"/>
        <v>0</v>
      </c>
      <c r="J955" s="6">
        <f t="shared" si="85"/>
        <v>0</v>
      </c>
      <c r="K955" s="7"/>
      <c r="L955" s="7"/>
      <c r="M955" s="6">
        <f t="shared" si="88"/>
        <v>0</v>
      </c>
      <c r="N955" s="6">
        <f t="shared" si="89"/>
        <v>0</v>
      </c>
    </row>
    <row r="956" spans="3:14" x14ac:dyDescent="0.25">
      <c r="C956" s="8"/>
      <c r="D956" s="8"/>
      <c r="E956" s="7"/>
      <c r="F956" s="19"/>
      <c r="G956" s="6">
        <f t="shared" si="86"/>
        <v>52</v>
      </c>
      <c r="H956" s="6">
        <f t="shared" si="87"/>
        <v>1900</v>
      </c>
      <c r="I956" s="6">
        <f t="shared" si="84"/>
        <v>0</v>
      </c>
      <c r="J956" s="6">
        <f t="shared" si="85"/>
        <v>0</v>
      </c>
      <c r="K956" s="7"/>
      <c r="L956" s="7"/>
      <c r="M956" s="6">
        <f t="shared" si="88"/>
        <v>0</v>
      </c>
      <c r="N956" s="6">
        <f t="shared" si="89"/>
        <v>0</v>
      </c>
    </row>
    <row r="957" spans="3:14" x14ac:dyDescent="0.25">
      <c r="C957" s="8"/>
      <c r="D957" s="8"/>
      <c r="E957" s="7"/>
      <c r="F957" s="19"/>
      <c r="G957" s="6">
        <f t="shared" si="86"/>
        <v>52</v>
      </c>
      <c r="H957" s="6">
        <f t="shared" si="87"/>
        <v>1900</v>
      </c>
      <c r="I957" s="6">
        <f t="shared" si="84"/>
        <v>0</v>
      </c>
      <c r="J957" s="6">
        <f t="shared" si="85"/>
        <v>0</v>
      </c>
      <c r="K957" s="7"/>
      <c r="L957" s="7"/>
      <c r="M957" s="6">
        <f t="shared" si="88"/>
        <v>0</v>
      </c>
      <c r="N957" s="6">
        <f t="shared" si="89"/>
        <v>0</v>
      </c>
    </row>
    <row r="958" spans="3:14" x14ac:dyDescent="0.25">
      <c r="C958" s="8"/>
      <c r="D958" s="8"/>
      <c r="E958" s="7"/>
      <c r="F958" s="19"/>
      <c r="G958" s="6">
        <f t="shared" si="86"/>
        <v>52</v>
      </c>
      <c r="H958" s="6">
        <f t="shared" si="87"/>
        <v>1900</v>
      </c>
      <c r="I958" s="6">
        <f t="shared" si="84"/>
        <v>0</v>
      </c>
      <c r="J958" s="6">
        <f t="shared" si="85"/>
        <v>0</v>
      </c>
      <c r="K958" s="7"/>
      <c r="L958" s="7"/>
      <c r="M958" s="6">
        <f t="shared" si="88"/>
        <v>0</v>
      </c>
      <c r="N958" s="6">
        <f t="shared" si="89"/>
        <v>0</v>
      </c>
    </row>
    <row r="959" spans="3:14" x14ac:dyDescent="0.25">
      <c r="C959" s="8"/>
      <c r="D959" s="8"/>
      <c r="E959" s="7"/>
      <c r="F959" s="19"/>
      <c r="G959" s="6">
        <f t="shared" si="86"/>
        <v>52</v>
      </c>
      <c r="H959" s="6">
        <f t="shared" si="87"/>
        <v>1900</v>
      </c>
      <c r="I959" s="6">
        <f t="shared" si="84"/>
        <v>0</v>
      </c>
      <c r="J959" s="6">
        <f t="shared" si="85"/>
        <v>0</v>
      </c>
      <c r="K959" s="7"/>
      <c r="L959" s="7"/>
      <c r="M959" s="6">
        <f t="shared" si="88"/>
        <v>0</v>
      </c>
      <c r="N959" s="6">
        <f t="shared" si="89"/>
        <v>0</v>
      </c>
    </row>
    <row r="960" spans="3:14" x14ac:dyDescent="0.25">
      <c r="C960" s="8"/>
      <c r="D960" s="8"/>
      <c r="E960" s="7"/>
      <c r="F960" s="19"/>
      <c r="G960" s="6">
        <f t="shared" si="86"/>
        <v>52</v>
      </c>
      <c r="H960" s="6">
        <f t="shared" si="87"/>
        <v>1900</v>
      </c>
      <c r="I960" s="6">
        <f t="shared" si="84"/>
        <v>0</v>
      </c>
      <c r="J960" s="6">
        <f t="shared" si="85"/>
        <v>0</v>
      </c>
      <c r="K960" s="7"/>
      <c r="L960" s="7"/>
      <c r="M960" s="6">
        <f t="shared" si="88"/>
        <v>0</v>
      </c>
      <c r="N960" s="6">
        <f t="shared" si="89"/>
        <v>0</v>
      </c>
    </row>
    <row r="961" spans="3:14" x14ac:dyDescent="0.25">
      <c r="C961" s="8"/>
      <c r="D961" s="8"/>
      <c r="E961" s="7"/>
      <c r="F961" s="19"/>
      <c r="G961" s="6">
        <f t="shared" si="86"/>
        <v>52</v>
      </c>
      <c r="H961" s="6">
        <f t="shared" si="87"/>
        <v>1900</v>
      </c>
      <c r="I961" s="6">
        <f t="shared" si="84"/>
        <v>0</v>
      </c>
      <c r="J961" s="6">
        <f t="shared" si="85"/>
        <v>0</v>
      </c>
      <c r="K961" s="7"/>
      <c r="L961" s="7"/>
      <c r="M961" s="6">
        <f t="shared" si="88"/>
        <v>0</v>
      </c>
      <c r="N961" s="6">
        <f t="shared" si="89"/>
        <v>0</v>
      </c>
    </row>
    <row r="962" spans="3:14" x14ac:dyDescent="0.25">
      <c r="C962" s="8"/>
      <c r="D962" s="8"/>
      <c r="E962" s="7"/>
      <c r="F962" s="19"/>
      <c r="G962" s="6">
        <f t="shared" si="86"/>
        <v>52</v>
      </c>
      <c r="H962" s="6">
        <f t="shared" si="87"/>
        <v>1900</v>
      </c>
      <c r="I962" s="6">
        <f t="shared" si="84"/>
        <v>0</v>
      </c>
      <c r="J962" s="6">
        <f t="shared" si="85"/>
        <v>0</v>
      </c>
      <c r="K962" s="7"/>
      <c r="L962" s="7"/>
      <c r="M962" s="6">
        <f t="shared" si="88"/>
        <v>0</v>
      </c>
      <c r="N962" s="6">
        <f t="shared" si="89"/>
        <v>0</v>
      </c>
    </row>
    <row r="963" spans="3:14" x14ac:dyDescent="0.25">
      <c r="C963" s="8"/>
      <c r="D963" s="8"/>
      <c r="E963" s="7"/>
      <c r="F963" s="19"/>
      <c r="G963" s="6">
        <f t="shared" si="86"/>
        <v>52</v>
      </c>
      <c r="H963" s="6">
        <f t="shared" si="87"/>
        <v>1900</v>
      </c>
      <c r="I963" s="6">
        <f t="shared" si="84"/>
        <v>0</v>
      </c>
      <c r="J963" s="6">
        <f t="shared" si="85"/>
        <v>0</v>
      </c>
      <c r="K963" s="7"/>
      <c r="L963" s="7"/>
      <c r="M963" s="6">
        <f t="shared" si="88"/>
        <v>0</v>
      </c>
      <c r="N963" s="6">
        <f t="shared" si="89"/>
        <v>0</v>
      </c>
    </row>
    <row r="964" spans="3:14" x14ac:dyDescent="0.25">
      <c r="C964" s="8"/>
      <c r="D964" s="8"/>
      <c r="E964" s="7"/>
      <c r="F964" s="19"/>
      <c r="G964" s="6">
        <f t="shared" si="86"/>
        <v>52</v>
      </c>
      <c r="H964" s="6">
        <f t="shared" si="87"/>
        <v>1900</v>
      </c>
      <c r="I964" s="6">
        <f t="shared" si="84"/>
        <v>0</v>
      </c>
      <c r="J964" s="6">
        <f t="shared" si="85"/>
        <v>0</v>
      </c>
      <c r="K964" s="7"/>
      <c r="L964" s="7"/>
      <c r="M964" s="6">
        <f t="shared" si="88"/>
        <v>0</v>
      </c>
      <c r="N964" s="6">
        <f t="shared" si="89"/>
        <v>0</v>
      </c>
    </row>
    <row r="965" spans="3:14" x14ac:dyDescent="0.25">
      <c r="C965" s="8"/>
      <c r="D965" s="8"/>
      <c r="E965" s="7"/>
      <c r="F965" s="19"/>
      <c r="G965" s="6">
        <f t="shared" si="86"/>
        <v>52</v>
      </c>
      <c r="H965" s="6">
        <f t="shared" si="87"/>
        <v>1900</v>
      </c>
      <c r="I965" s="6">
        <f t="shared" si="84"/>
        <v>0</v>
      </c>
      <c r="J965" s="6">
        <f t="shared" si="85"/>
        <v>0</v>
      </c>
      <c r="K965" s="7"/>
      <c r="L965" s="7"/>
      <c r="M965" s="6">
        <f t="shared" si="88"/>
        <v>0</v>
      </c>
      <c r="N965" s="6">
        <f t="shared" si="89"/>
        <v>0</v>
      </c>
    </row>
    <row r="966" spans="3:14" x14ac:dyDescent="0.25">
      <c r="C966" s="8"/>
      <c r="D966" s="8"/>
      <c r="E966" s="7"/>
      <c r="F966" s="19"/>
      <c r="G966" s="6">
        <f t="shared" si="86"/>
        <v>52</v>
      </c>
      <c r="H966" s="6">
        <f t="shared" si="87"/>
        <v>1900</v>
      </c>
      <c r="I966" s="6">
        <f t="shared" si="84"/>
        <v>0</v>
      </c>
      <c r="J966" s="6">
        <f t="shared" si="85"/>
        <v>0</v>
      </c>
      <c r="K966" s="7"/>
      <c r="L966" s="7"/>
      <c r="M966" s="6">
        <f t="shared" si="88"/>
        <v>0</v>
      </c>
      <c r="N966" s="6">
        <f t="shared" si="89"/>
        <v>0</v>
      </c>
    </row>
    <row r="967" spans="3:14" x14ac:dyDescent="0.25">
      <c r="C967" s="8"/>
      <c r="D967" s="8"/>
      <c r="E967" s="7"/>
      <c r="F967" s="19"/>
      <c r="G967" s="6">
        <f t="shared" si="86"/>
        <v>52</v>
      </c>
      <c r="H967" s="6">
        <f t="shared" si="87"/>
        <v>1900</v>
      </c>
      <c r="I967" s="6">
        <f t="shared" si="84"/>
        <v>0</v>
      </c>
      <c r="J967" s="6">
        <f t="shared" si="85"/>
        <v>0</v>
      </c>
      <c r="K967" s="7"/>
      <c r="L967" s="7"/>
      <c r="M967" s="6">
        <f t="shared" si="88"/>
        <v>0</v>
      </c>
      <c r="N967" s="6">
        <f t="shared" si="89"/>
        <v>0</v>
      </c>
    </row>
    <row r="968" spans="3:14" x14ac:dyDescent="0.25">
      <c r="C968" s="8"/>
      <c r="D968" s="8"/>
      <c r="E968" s="7"/>
      <c r="F968" s="19"/>
      <c r="G968" s="6">
        <f t="shared" si="86"/>
        <v>52</v>
      </c>
      <c r="H968" s="6">
        <f t="shared" si="87"/>
        <v>1900</v>
      </c>
      <c r="I968" s="6">
        <f t="shared" si="84"/>
        <v>0</v>
      </c>
      <c r="J968" s="6">
        <f t="shared" si="85"/>
        <v>0</v>
      </c>
      <c r="K968" s="7"/>
      <c r="L968" s="7"/>
      <c r="M968" s="6">
        <f t="shared" si="88"/>
        <v>0</v>
      </c>
      <c r="N968" s="6">
        <f t="shared" si="89"/>
        <v>0</v>
      </c>
    </row>
    <row r="969" spans="3:14" x14ac:dyDescent="0.25">
      <c r="C969" s="8"/>
      <c r="D969" s="8"/>
      <c r="E969" s="7"/>
      <c r="F969" s="19"/>
      <c r="G969" s="6">
        <f t="shared" si="86"/>
        <v>52</v>
      </c>
      <c r="H969" s="6">
        <f t="shared" si="87"/>
        <v>1900</v>
      </c>
      <c r="I969" s="6">
        <f t="shared" si="84"/>
        <v>0</v>
      </c>
      <c r="J969" s="6">
        <f t="shared" si="85"/>
        <v>0</v>
      </c>
      <c r="K969" s="7"/>
      <c r="L969" s="7"/>
      <c r="M969" s="6">
        <f t="shared" si="88"/>
        <v>0</v>
      </c>
      <c r="N969" s="6">
        <f t="shared" si="89"/>
        <v>0</v>
      </c>
    </row>
    <row r="970" spans="3:14" x14ac:dyDescent="0.25">
      <c r="C970" s="8"/>
      <c r="D970" s="8"/>
      <c r="E970" s="7"/>
      <c r="F970" s="19"/>
      <c r="G970" s="6">
        <f t="shared" si="86"/>
        <v>52</v>
      </c>
      <c r="H970" s="6">
        <f t="shared" si="87"/>
        <v>1900</v>
      </c>
      <c r="I970" s="6">
        <f t="shared" ref="I970:I1000" si="90">_xlfn.XLOOKUP(E970, P:P, Q:Q, "")</f>
        <v>0</v>
      </c>
      <c r="J970" s="6">
        <f t="shared" ref="J970:J1000" si="91">_xlfn.XLOOKUP(E970, P:P, R:R, "")</f>
        <v>0</v>
      </c>
      <c r="K970" s="7"/>
      <c r="L970" s="7"/>
      <c r="M970" s="6">
        <f t="shared" si="88"/>
        <v>0</v>
      </c>
      <c r="N970" s="6">
        <f t="shared" si="89"/>
        <v>0</v>
      </c>
    </row>
    <row r="971" spans="3:14" x14ac:dyDescent="0.25">
      <c r="C971" s="8"/>
      <c r="D971" s="8"/>
      <c r="E971" s="7"/>
      <c r="F971" s="19"/>
      <c r="G971" s="6">
        <f t="shared" ref="G971:G1000" si="92">WEEKNUM(C971, 21)</f>
        <v>52</v>
      </c>
      <c r="H971" s="6">
        <f t="shared" ref="H971:H1000" si="93">YEAR(C971)</f>
        <v>1900</v>
      </c>
      <c r="I971" s="6">
        <f t="shared" si="90"/>
        <v>0</v>
      </c>
      <c r="J971" s="6">
        <f t="shared" si="91"/>
        <v>0</v>
      </c>
      <c r="K971" s="7"/>
      <c r="L971" s="7"/>
      <c r="M971" s="6">
        <f t="shared" ref="M971:M1000" si="94">IF( K971 &lt;&gt; "", K971, I971)</f>
        <v>0</v>
      </c>
      <c r="N971" s="6">
        <f t="shared" ref="N971:N1000" si="95">IF( L971 &lt;&gt; "", L971, J971)</f>
        <v>0</v>
      </c>
    </row>
    <row r="972" spans="3:14" x14ac:dyDescent="0.25">
      <c r="C972" s="8"/>
      <c r="D972" s="8"/>
      <c r="E972" s="7"/>
      <c r="F972" s="19"/>
      <c r="G972" s="6">
        <f t="shared" si="92"/>
        <v>52</v>
      </c>
      <c r="H972" s="6">
        <f t="shared" si="93"/>
        <v>1900</v>
      </c>
      <c r="I972" s="6">
        <f t="shared" si="90"/>
        <v>0</v>
      </c>
      <c r="J972" s="6">
        <f t="shared" si="91"/>
        <v>0</v>
      </c>
      <c r="K972" s="7"/>
      <c r="L972" s="7"/>
      <c r="M972" s="6">
        <f t="shared" si="94"/>
        <v>0</v>
      </c>
      <c r="N972" s="6">
        <f t="shared" si="95"/>
        <v>0</v>
      </c>
    </row>
    <row r="973" spans="3:14" x14ac:dyDescent="0.25">
      <c r="C973" s="8"/>
      <c r="D973" s="8"/>
      <c r="E973" s="7"/>
      <c r="F973" s="19"/>
      <c r="G973" s="6">
        <f t="shared" si="92"/>
        <v>52</v>
      </c>
      <c r="H973" s="6">
        <f t="shared" si="93"/>
        <v>1900</v>
      </c>
      <c r="I973" s="6">
        <f t="shared" si="90"/>
        <v>0</v>
      </c>
      <c r="J973" s="6">
        <f t="shared" si="91"/>
        <v>0</v>
      </c>
      <c r="K973" s="7"/>
      <c r="L973" s="7"/>
      <c r="M973" s="6">
        <f t="shared" si="94"/>
        <v>0</v>
      </c>
      <c r="N973" s="6">
        <f t="shared" si="95"/>
        <v>0</v>
      </c>
    </row>
    <row r="974" spans="3:14" x14ac:dyDescent="0.25">
      <c r="C974" s="8"/>
      <c r="D974" s="8"/>
      <c r="E974" s="7"/>
      <c r="F974" s="19"/>
      <c r="G974" s="6">
        <f t="shared" si="92"/>
        <v>52</v>
      </c>
      <c r="H974" s="6">
        <f t="shared" si="93"/>
        <v>1900</v>
      </c>
      <c r="I974" s="6">
        <f t="shared" si="90"/>
        <v>0</v>
      </c>
      <c r="J974" s="6">
        <f t="shared" si="91"/>
        <v>0</v>
      </c>
      <c r="K974" s="7"/>
      <c r="L974" s="7"/>
      <c r="M974" s="6">
        <f t="shared" si="94"/>
        <v>0</v>
      </c>
      <c r="N974" s="6">
        <f t="shared" si="95"/>
        <v>0</v>
      </c>
    </row>
    <row r="975" spans="3:14" x14ac:dyDescent="0.25">
      <c r="C975" s="8"/>
      <c r="D975" s="8"/>
      <c r="E975" s="7"/>
      <c r="F975" s="19"/>
      <c r="G975" s="6">
        <f t="shared" si="92"/>
        <v>52</v>
      </c>
      <c r="H975" s="6">
        <f t="shared" si="93"/>
        <v>1900</v>
      </c>
      <c r="I975" s="6">
        <f t="shared" si="90"/>
        <v>0</v>
      </c>
      <c r="J975" s="6">
        <f t="shared" si="91"/>
        <v>0</v>
      </c>
      <c r="K975" s="7"/>
      <c r="L975" s="7"/>
      <c r="M975" s="6">
        <f t="shared" si="94"/>
        <v>0</v>
      </c>
      <c r="N975" s="6">
        <f t="shared" si="95"/>
        <v>0</v>
      </c>
    </row>
    <row r="976" spans="3:14" x14ac:dyDescent="0.25">
      <c r="C976" s="8"/>
      <c r="D976" s="8"/>
      <c r="E976" s="7"/>
      <c r="F976" s="19"/>
      <c r="G976" s="6">
        <f t="shared" si="92"/>
        <v>52</v>
      </c>
      <c r="H976" s="6">
        <f t="shared" si="93"/>
        <v>1900</v>
      </c>
      <c r="I976" s="6">
        <f t="shared" si="90"/>
        <v>0</v>
      </c>
      <c r="J976" s="6">
        <f t="shared" si="91"/>
        <v>0</v>
      </c>
      <c r="K976" s="7"/>
      <c r="L976" s="7"/>
      <c r="M976" s="6">
        <f t="shared" si="94"/>
        <v>0</v>
      </c>
      <c r="N976" s="6">
        <f t="shared" si="95"/>
        <v>0</v>
      </c>
    </row>
    <row r="977" spans="3:14" x14ac:dyDescent="0.25">
      <c r="C977" s="8"/>
      <c r="D977" s="8"/>
      <c r="E977" s="7"/>
      <c r="F977" s="19"/>
      <c r="G977" s="6">
        <f t="shared" si="92"/>
        <v>52</v>
      </c>
      <c r="H977" s="6">
        <f t="shared" si="93"/>
        <v>1900</v>
      </c>
      <c r="I977" s="6">
        <f t="shared" si="90"/>
        <v>0</v>
      </c>
      <c r="J977" s="6">
        <f t="shared" si="91"/>
        <v>0</v>
      </c>
      <c r="K977" s="7"/>
      <c r="L977" s="7"/>
      <c r="M977" s="6">
        <f t="shared" si="94"/>
        <v>0</v>
      </c>
      <c r="N977" s="6">
        <f t="shared" si="95"/>
        <v>0</v>
      </c>
    </row>
    <row r="978" spans="3:14" x14ac:dyDescent="0.25">
      <c r="C978" s="8"/>
      <c r="D978" s="8"/>
      <c r="E978" s="7"/>
      <c r="F978" s="19"/>
      <c r="G978" s="6">
        <f t="shared" si="92"/>
        <v>52</v>
      </c>
      <c r="H978" s="6">
        <f t="shared" si="93"/>
        <v>1900</v>
      </c>
      <c r="I978" s="6">
        <f t="shared" si="90"/>
        <v>0</v>
      </c>
      <c r="J978" s="6">
        <f t="shared" si="91"/>
        <v>0</v>
      </c>
      <c r="K978" s="7"/>
      <c r="L978" s="7"/>
      <c r="M978" s="6">
        <f t="shared" si="94"/>
        <v>0</v>
      </c>
      <c r="N978" s="6">
        <f t="shared" si="95"/>
        <v>0</v>
      </c>
    </row>
    <row r="979" spans="3:14" x14ac:dyDescent="0.25">
      <c r="C979" s="8"/>
      <c r="D979" s="8"/>
      <c r="E979" s="7"/>
      <c r="F979" s="19"/>
      <c r="G979" s="6">
        <f t="shared" si="92"/>
        <v>52</v>
      </c>
      <c r="H979" s="6">
        <f t="shared" si="93"/>
        <v>1900</v>
      </c>
      <c r="I979" s="6">
        <f t="shared" si="90"/>
        <v>0</v>
      </c>
      <c r="J979" s="6">
        <f t="shared" si="91"/>
        <v>0</v>
      </c>
      <c r="K979" s="7"/>
      <c r="L979" s="7"/>
      <c r="M979" s="6">
        <f t="shared" si="94"/>
        <v>0</v>
      </c>
      <c r="N979" s="6">
        <f t="shared" si="95"/>
        <v>0</v>
      </c>
    </row>
    <row r="980" spans="3:14" x14ac:dyDescent="0.25">
      <c r="C980" s="8"/>
      <c r="D980" s="8"/>
      <c r="E980" s="7"/>
      <c r="F980" s="19"/>
      <c r="G980" s="6">
        <f t="shared" si="92"/>
        <v>52</v>
      </c>
      <c r="H980" s="6">
        <f t="shared" si="93"/>
        <v>1900</v>
      </c>
      <c r="I980" s="6">
        <f t="shared" si="90"/>
        <v>0</v>
      </c>
      <c r="J980" s="6">
        <f t="shared" si="91"/>
        <v>0</v>
      </c>
      <c r="K980" s="7"/>
      <c r="L980" s="7"/>
      <c r="M980" s="6">
        <f t="shared" si="94"/>
        <v>0</v>
      </c>
      <c r="N980" s="6">
        <f t="shared" si="95"/>
        <v>0</v>
      </c>
    </row>
    <row r="981" spans="3:14" x14ac:dyDescent="0.25">
      <c r="C981" s="8"/>
      <c r="D981" s="8"/>
      <c r="E981" s="7"/>
      <c r="F981" s="19"/>
      <c r="G981" s="6">
        <f t="shared" si="92"/>
        <v>52</v>
      </c>
      <c r="H981" s="6">
        <f t="shared" si="93"/>
        <v>1900</v>
      </c>
      <c r="I981" s="6">
        <f t="shared" si="90"/>
        <v>0</v>
      </c>
      <c r="J981" s="6">
        <f t="shared" si="91"/>
        <v>0</v>
      </c>
      <c r="K981" s="7"/>
      <c r="L981" s="7"/>
      <c r="M981" s="6">
        <f t="shared" si="94"/>
        <v>0</v>
      </c>
      <c r="N981" s="6">
        <f t="shared" si="95"/>
        <v>0</v>
      </c>
    </row>
    <row r="982" spans="3:14" x14ac:dyDescent="0.25">
      <c r="C982" s="8"/>
      <c r="D982" s="8"/>
      <c r="E982" s="7"/>
      <c r="F982" s="19"/>
      <c r="G982" s="6">
        <f t="shared" si="92"/>
        <v>52</v>
      </c>
      <c r="H982" s="6">
        <f t="shared" si="93"/>
        <v>1900</v>
      </c>
      <c r="I982" s="6">
        <f t="shared" si="90"/>
        <v>0</v>
      </c>
      <c r="J982" s="6">
        <f t="shared" si="91"/>
        <v>0</v>
      </c>
      <c r="K982" s="7"/>
      <c r="L982" s="7"/>
      <c r="M982" s="6">
        <f t="shared" si="94"/>
        <v>0</v>
      </c>
      <c r="N982" s="6">
        <f t="shared" si="95"/>
        <v>0</v>
      </c>
    </row>
    <row r="983" spans="3:14" x14ac:dyDescent="0.25">
      <c r="C983" s="8"/>
      <c r="D983" s="8"/>
      <c r="E983" s="7"/>
      <c r="F983" s="19"/>
      <c r="G983" s="6">
        <f t="shared" si="92"/>
        <v>52</v>
      </c>
      <c r="H983" s="6">
        <f t="shared" si="93"/>
        <v>1900</v>
      </c>
      <c r="I983" s="6">
        <f t="shared" si="90"/>
        <v>0</v>
      </c>
      <c r="J983" s="6">
        <f t="shared" si="91"/>
        <v>0</v>
      </c>
      <c r="K983" s="7"/>
      <c r="L983" s="7"/>
      <c r="M983" s="6">
        <f t="shared" si="94"/>
        <v>0</v>
      </c>
      <c r="N983" s="6">
        <f t="shared" si="95"/>
        <v>0</v>
      </c>
    </row>
    <row r="984" spans="3:14" x14ac:dyDescent="0.25">
      <c r="C984" s="8"/>
      <c r="D984" s="8"/>
      <c r="E984" s="7"/>
      <c r="F984" s="19"/>
      <c r="G984" s="6">
        <f t="shared" si="92"/>
        <v>52</v>
      </c>
      <c r="H984" s="6">
        <f t="shared" si="93"/>
        <v>1900</v>
      </c>
      <c r="I984" s="6">
        <f t="shared" si="90"/>
        <v>0</v>
      </c>
      <c r="J984" s="6">
        <f t="shared" si="91"/>
        <v>0</v>
      </c>
      <c r="K984" s="7"/>
      <c r="L984" s="7"/>
      <c r="M984" s="6">
        <f t="shared" si="94"/>
        <v>0</v>
      </c>
      <c r="N984" s="6">
        <f t="shared" si="95"/>
        <v>0</v>
      </c>
    </row>
    <row r="985" spans="3:14" x14ac:dyDescent="0.25">
      <c r="C985" s="8"/>
      <c r="D985" s="8"/>
      <c r="E985" s="7"/>
      <c r="F985" s="19"/>
      <c r="G985" s="6">
        <f t="shared" si="92"/>
        <v>52</v>
      </c>
      <c r="H985" s="6">
        <f t="shared" si="93"/>
        <v>1900</v>
      </c>
      <c r="I985" s="6">
        <f t="shared" si="90"/>
        <v>0</v>
      </c>
      <c r="J985" s="6">
        <f t="shared" si="91"/>
        <v>0</v>
      </c>
      <c r="K985" s="7"/>
      <c r="L985" s="7"/>
      <c r="M985" s="6">
        <f t="shared" si="94"/>
        <v>0</v>
      </c>
      <c r="N985" s="6">
        <f t="shared" si="95"/>
        <v>0</v>
      </c>
    </row>
    <row r="986" spans="3:14" x14ac:dyDescent="0.25">
      <c r="C986" s="8"/>
      <c r="D986" s="8"/>
      <c r="E986" s="7"/>
      <c r="F986" s="19"/>
      <c r="G986" s="6">
        <f t="shared" si="92"/>
        <v>52</v>
      </c>
      <c r="H986" s="6">
        <f t="shared" si="93"/>
        <v>1900</v>
      </c>
      <c r="I986" s="6">
        <f t="shared" si="90"/>
        <v>0</v>
      </c>
      <c r="J986" s="6">
        <f t="shared" si="91"/>
        <v>0</v>
      </c>
      <c r="K986" s="7"/>
      <c r="L986" s="7"/>
      <c r="M986" s="6">
        <f t="shared" si="94"/>
        <v>0</v>
      </c>
      <c r="N986" s="6">
        <f t="shared" si="95"/>
        <v>0</v>
      </c>
    </row>
    <row r="987" spans="3:14" x14ac:dyDescent="0.25">
      <c r="C987" s="8"/>
      <c r="D987" s="8"/>
      <c r="E987" s="7"/>
      <c r="F987" s="19"/>
      <c r="G987" s="6">
        <f t="shared" si="92"/>
        <v>52</v>
      </c>
      <c r="H987" s="6">
        <f t="shared" si="93"/>
        <v>1900</v>
      </c>
      <c r="I987" s="6">
        <f t="shared" si="90"/>
        <v>0</v>
      </c>
      <c r="J987" s="6">
        <f t="shared" si="91"/>
        <v>0</v>
      </c>
      <c r="K987" s="7"/>
      <c r="L987" s="7"/>
      <c r="M987" s="6">
        <f t="shared" si="94"/>
        <v>0</v>
      </c>
      <c r="N987" s="6">
        <f t="shared" si="95"/>
        <v>0</v>
      </c>
    </row>
    <row r="988" spans="3:14" x14ac:dyDescent="0.25">
      <c r="C988" s="8"/>
      <c r="D988" s="8"/>
      <c r="E988" s="7"/>
      <c r="F988" s="19"/>
      <c r="G988" s="6">
        <f t="shared" si="92"/>
        <v>52</v>
      </c>
      <c r="H988" s="6">
        <f t="shared" si="93"/>
        <v>1900</v>
      </c>
      <c r="I988" s="6">
        <f t="shared" si="90"/>
        <v>0</v>
      </c>
      <c r="J988" s="6">
        <f t="shared" si="91"/>
        <v>0</v>
      </c>
      <c r="K988" s="7"/>
      <c r="L988" s="7"/>
      <c r="M988" s="6">
        <f t="shared" si="94"/>
        <v>0</v>
      </c>
      <c r="N988" s="6">
        <f t="shared" si="95"/>
        <v>0</v>
      </c>
    </row>
    <row r="989" spans="3:14" x14ac:dyDescent="0.25">
      <c r="C989" s="8"/>
      <c r="D989" s="8"/>
      <c r="E989" s="7"/>
      <c r="F989" s="19"/>
      <c r="G989" s="6">
        <f t="shared" si="92"/>
        <v>52</v>
      </c>
      <c r="H989" s="6">
        <f t="shared" si="93"/>
        <v>1900</v>
      </c>
      <c r="I989" s="6">
        <f t="shared" si="90"/>
        <v>0</v>
      </c>
      <c r="J989" s="6">
        <f t="shared" si="91"/>
        <v>0</v>
      </c>
      <c r="K989" s="7"/>
      <c r="L989" s="7"/>
      <c r="M989" s="6">
        <f t="shared" si="94"/>
        <v>0</v>
      </c>
      <c r="N989" s="6">
        <f t="shared" si="95"/>
        <v>0</v>
      </c>
    </row>
    <row r="990" spans="3:14" x14ac:dyDescent="0.25">
      <c r="C990" s="8"/>
      <c r="D990" s="8"/>
      <c r="E990" s="7"/>
      <c r="F990" s="19"/>
      <c r="G990" s="6">
        <f t="shared" si="92"/>
        <v>52</v>
      </c>
      <c r="H990" s="6">
        <f t="shared" si="93"/>
        <v>1900</v>
      </c>
      <c r="I990" s="6">
        <f t="shared" si="90"/>
        <v>0</v>
      </c>
      <c r="J990" s="6">
        <f t="shared" si="91"/>
        <v>0</v>
      </c>
      <c r="K990" s="7"/>
      <c r="L990" s="7"/>
      <c r="M990" s="6">
        <f t="shared" si="94"/>
        <v>0</v>
      </c>
      <c r="N990" s="6">
        <f t="shared" si="95"/>
        <v>0</v>
      </c>
    </row>
    <row r="991" spans="3:14" x14ac:dyDescent="0.25">
      <c r="C991" s="8"/>
      <c r="D991" s="8"/>
      <c r="E991" s="7"/>
      <c r="F991" s="19"/>
      <c r="G991" s="6">
        <f t="shared" si="92"/>
        <v>52</v>
      </c>
      <c r="H991" s="6">
        <f t="shared" si="93"/>
        <v>1900</v>
      </c>
      <c r="I991" s="6">
        <f t="shared" si="90"/>
        <v>0</v>
      </c>
      <c r="J991" s="6">
        <f t="shared" si="91"/>
        <v>0</v>
      </c>
      <c r="K991" s="7"/>
      <c r="L991" s="7"/>
      <c r="M991" s="6">
        <f t="shared" si="94"/>
        <v>0</v>
      </c>
      <c r="N991" s="6">
        <f t="shared" si="95"/>
        <v>0</v>
      </c>
    </row>
    <row r="992" spans="3:14" x14ac:dyDescent="0.25">
      <c r="C992" s="8"/>
      <c r="D992" s="8"/>
      <c r="E992" s="7"/>
      <c r="F992" s="19"/>
      <c r="G992" s="6">
        <f t="shared" si="92"/>
        <v>52</v>
      </c>
      <c r="H992" s="6">
        <f t="shared" si="93"/>
        <v>1900</v>
      </c>
      <c r="I992" s="6">
        <f t="shared" si="90"/>
        <v>0</v>
      </c>
      <c r="J992" s="6">
        <f t="shared" si="91"/>
        <v>0</v>
      </c>
      <c r="K992" s="7"/>
      <c r="L992" s="7"/>
      <c r="M992" s="6">
        <f t="shared" si="94"/>
        <v>0</v>
      </c>
      <c r="N992" s="6">
        <f t="shared" si="95"/>
        <v>0</v>
      </c>
    </row>
    <row r="993" spans="3:14" x14ac:dyDescent="0.25">
      <c r="C993" s="8"/>
      <c r="D993" s="8"/>
      <c r="E993" s="7"/>
      <c r="F993" s="19"/>
      <c r="G993" s="6">
        <f t="shared" si="92"/>
        <v>52</v>
      </c>
      <c r="H993" s="6">
        <f t="shared" si="93"/>
        <v>1900</v>
      </c>
      <c r="I993" s="6">
        <f t="shared" si="90"/>
        <v>0</v>
      </c>
      <c r="J993" s="6">
        <f t="shared" si="91"/>
        <v>0</v>
      </c>
      <c r="K993" s="7"/>
      <c r="L993" s="7"/>
      <c r="M993" s="6">
        <f t="shared" si="94"/>
        <v>0</v>
      </c>
      <c r="N993" s="6">
        <f t="shared" si="95"/>
        <v>0</v>
      </c>
    </row>
    <row r="994" spans="3:14" x14ac:dyDescent="0.25">
      <c r="C994" s="8"/>
      <c r="D994" s="8"/>
      <c r="E994" s="7"/>
      <c r="F994" s="19"/>
      <c r="G994" s="6">
        <f t="shared" si="92"/>
        <v>52</v>
      </c>
      <c r="H994" s="6">
        <f t="shared" si="93"/>
        <v>1900</v>
      </c>
      <c r="I994" s="6">
        <f t="shared" si="90"/>
        <v>0</v>
      </c>
      <c r="J994" s="6">
        <f t="shared" si="91"/>
        <v>0</v>
      </c>
      <c r="K994" s="7"/>
      <c r="L994" s="7"/>
      <c r="M994" s="6">
        <f t="shared" si="94"/>
        <v>0</v>
      </c>
      <c r="N994" s="6">
        <f t="shared" si="95"/>
        <v>0</v>
      </c>
    </row>
    <row r="995" spans="3:14" x14ac:dyDescent="0.25">
      <c r="C995" s="8"/>
      <c r="D995" s="8"/>
      <c r="E995" s="7"/>
      <c r="F995" s="19"/>
      <c r="G995" s="6">
        <f t="shared" si="92"/>
        <v>52</v>
      </c>
      <c r="H995" s="6">
        <f t="shared" si="93"/>
        <v>1900</v>
      </c>
      <c r="I995" s="6">
        <f t="shared" si="90"/>
        <v>0</v>
      </c>
      <c r="J995" s="6">
        <f t="shared" si="91"/>
        <v>0</v>
      </c>
      <c r="K995" s="7"/>
      <c r="L995" s="7"/>
      <c r="M995" s="6">
        <f t="shared" si="94"/>
        <v>0</v>
      </c>
      <c r="N995" s="6">
        <f t="shared" si="95"/>
        <v>0</v>
      </c>
    </row>
    <row r="996" spans="3:14" x14ac:dyDescent="0.25">
      <c r="C996" s="8"/>
      <c r="D996" s="8"/>
      <c r="E996" s="7"/>
      <c r="F996" s="19"/>
      <c r="G996" s="6">
        <f t="shared" si="92"/>
        <v>52</v>
      </c>
      <c r="H996" s="6">
        <f t="shared" si="93"/>
        <v>1900</v>
      </c>
      <c r="I996" s="6">
        <f t="shared" si="90"/>
        <v>0</v>
      </c>
      <c r="J996" s="6">
        <f t="shared" si="91"/>
        <v>0</v>
      </c>
      <c r="K996" s="7"/>
      <c r="L996" s="7"/>
      <c r="M996" s="6">
        <f t="shared" si="94"/>
        <v>0</v>
      </c>
      <c r="N996" s="6">
        <f t="shared" si="95"/>
        <v>0</v>
      </c>
    </row>
    <row r="997" spans="3:14" x14ac:dyDescent="0.25">
      <c r="C997" s="8"/>
      <c r="D997" s="8"/>
      <c r="E997" s="7"/>
      <c r="F997" s="19"/>
      <c r="G997" s="6">
        <f t="shared" si="92"/>
        <v>52</v>
      </c>
      <c r="H997" s="6">
        <f t="shared" si="93"/>
        <v>1900</v>
      </c>
      <c r="I997" s="6">
        <f t="shared" si="90"/>
        <v>0</v>
      </c>
      <c r="J997" s="6">
        <f t="shared" si="91"/>
        <v>0</v>
      </c>
      <c r="K997" s="7"/>
      <c r="L997" s="7"/>
      <c r="M997" s="6">
        <f t="shared" si="94"/>
        <v>0</v>
      </c>
      <c r="N997" s="6">
        <f t="shared" si="95"/>
        <v>0</v>
      </c>
    </row>
    <row r="998" spans="3:14" x14ac:dyDescent="0.25">
      <c r="C998" s="8"/>
      <c r="D998" s="8"/>
      <c r="E998" s="7"/>
      <c r="F998" s="19"/>
      <c r="G998" s="6">
        <f t="shared" si="92"/>
        <v>52</v>
      </c>
      <c r="H998" s="6">
        <f t="shared" si="93"/>
        <v>1900</v>
      </c>
      <c r="I998" s="6">
        <f t="shared" si="90"/>
        <v>0</v>
      </c>
      <c r="J998" s="6">
        <f t="shared" si="91"/>
        <v>0</v>
      </c>
      <c r="K998" s="7"/>
      <c r="L998" s="7"/>
      <c r="M998" s="6">
        <f t="shared" si="94"/>
        <v>0</v>
      </c>
      <c r="N998" s="6">
        <f t="shared" si="95"/>
        <v>0</v>
      </c>
    </row>
    <row r="999" spans="3:14" x14ac:dyDescent="0.25">
      <c r="C999" s="8"/>
      <c r="D999" s="8"/>
      <c r="E999" s="7"/>
      <c r="F999" s="19"/>
      <c r="G999" s="6">
        <f t="shared" si="92"/>
        <v>52</v>
      </c>
      <c r="H999" s="6">
        <f t="shared" si="93"/>
        <v>1900</v>
      </c>
      <c r="I999" s="6">
        <f t="shared" si="90"/>
        <v>0</v>
      </c>
      <c r="J999" s="6">
        <f t="shared" si="91"/>
        <v>0</v>
      </c>
      <c r="K999" s="7"/>
      <c r="L999" s="7"/>
      <c r="M999" s="6">
        <f t="shared" si="94"/>
        <v>0</v>
      </c>
      <c r="N999" s="6">
        <f t="shared" si="95"/>
        <v>0</v>
      </c>
    </row>
    <row r="1000" spans="3:14" x14ac:dyDescent="0.25">
      <c r="C1000" s="8"/>
      <c r="D1000" s="8"/>
      <c r="E1000" s="7"/>
      <c r="F1000" s="19"/>
      <c r="G1000" s="6">
        <f t="shared" si="92"/>
        <v>52</v>
      </c>
      <c r="H1000" s="6">
        <f t="shared" si="93"/>
        <v>1900</v>
      </c>
      <c r="I1000" s="6">
        <f t="shared" si="90"/>
        <v>0</v>
      </c>
      <c r="J1000" s="6">
        <f t="shared" si="91"/>
        <v>0</v>
      </c>
      <c r="K1000" s="7"/>
      <c r="L1000" s="7"/>
      <c r="M1000" s="6">
        <f t="shared" si="94"/>
        <v>0</v>
      </c>
      <c r="N1000" s="6">
        <f t="shared" si="95"/>
        <v>0</v>
      </c>
    </row>
    <row r="1001" spans="3:14" x14ac:dyDescent="0.25"/>
  </sheetData>
  <dataValidations count="1">
    <dataValidation type="list" allowBlank="1" showInputMessage="1" showErrorMessage="1" sqref="R10:R291 L10:L1000" xr:uid="{E4A78FB7-D853-4BCD-9BFE-EBFE04C90ADA}">
      <formula1>INDIRECT(K10)</formula1>
    </dataValidation>
  </dataValidations>
  <hyperlinks>
    <hyperlink ref="R2" location="Index!A1" display="Home" xr:uid="{6AE46AEA-BF8E-42A2-8ED0-41A1DEE2A22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5F1B75-338D-4187-8A12-D36D4DA8143A}">
          <x14:formula1>
            <xm:f>'Category lookups'!$C$8:$C$12</xm:f>
          </x14:formula1>
          <xm:sqref>Q10:Q291 K10:K1000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E74D0-113D-41EB-A3AF-056B78B3E374}">
  <sheetPr codeName="Sheet9">
    <tabColor theme="9" tint="0.79998168889431442"/>
  </sheetPr>
  <dimension ref="A1:Y38"/>
  <sheetViews>
    <sheetView showGridLines="0" zoomScale="85" zoomScaleNormal="85" workbookViewId="0"/>
  </sheetViews>
  <sheetFormatPr defaultColWidth="0" defaultRowHeight="13.5" x14ac:dyDescent="0.25"/>
  <cols>
    <col min="1" max="2" width="1.7109375" style="1" customWidth="1"/>
    <col min="3" max="3" width="25.7109375" style="1" customWidth="1"/>
    <col min="4" max="9" width="12.7109375" style="1" customWidth="1"/>
    <col min="10" max="10" width="1.7109375" style="1" customWidth="1"/>
    <col min="11" max="24" width="12.7109375" style="1" customWidth="1"/>
    <col min="25" max="25" width="1.7109375" style="1" customWidth="1"/>
    <col min="26" max="16384" width="9.140625" style="1" hidden="1"/>
  </cols>
  <sheetData>
    <row r="1" spans="1:25" x14ac:dyDescent="0.25">
      <c r="A1" s="3"/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1" x14ac:dyDescent="0.35">
      <c r="A2" s="3"/>
      <c r="B2" s="4" t="s">
        <v>217</v>
      </c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70" t="s">
        <v>211</v>
      </c>
      <c r="Y2" s="2"/>
    </row>
    <row r="3" spans="1:25" ht="19.5" x14ac:dyDescent="0.3">
      <c r="A3" s="3"/>
      <c r="B3" s="5" t="s">
        <v>111</v>
      </c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3"/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7" spans="1:25" x14ac:dyDescent="0.25">
      <c r="C7" s="10" t="s">
        <v>97</v>
      </c>
      <c r="D7" s="15"/>
      <c r="E7" s="11"/>
      <c r="F7" s="11"/>
      <c r="G7" s="11"/>
      <c r="H7" s="11"/>
      <c r="I7" s="18"/>
      <c r="K7" s="10" t="s">
        <v>98</v>
      </c>
      <c r="L7" s="15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8"/>
    </row>
    <row r="8" spans="1:25" ht="5.0999999999999996" customHeight="1" x14ac:dyDescent="0.25"/>
    <row r="9" spans="1:25" x14ac:dyDescent="0.25">
      <c r="D9" s="36">
        <f>SUM(D11:D38)</f>
        <v>368378.45</v>
      </c>
      <c r="E9" s="36">
        <f t="shared" ref="E9:X9" si="0">SUM(E11:E38)</f>
        <v>243446.59999999998</v>
      </c>
      <c r="F9" s="36">
        <f t="shared" si="0"/>
        <v>24687.45</v>
      </c>
      <c r="G9" s="36">
        <f t="shared" si="0"/>
        <v>86706.5</v>
      </c>
      <c r="H9" s="36">
        <f t="shared" si="0"/>
        <v>80083.999999999985</v>
      </c>
      <c r="I9" s="36">
        <f t="shared" si="0"/>
        <v>803303</v>
      </c>
      <c r="K9" s="36">
        <f t="shared" si="0"/>
        <v>113850.85</v>
      </c>
      <c r="L9" s="36">
        <f t="shared" si="0"/>
        <v>43498.200000000004</v>
      </c>
      <c r="M9" s="36">
        <f t="shared" si="0"/>
        <v>128208.65</v>
      </c>
      <c r="N9" s="36">
        <f t="shared" si="0"/>
        <v>93812.4</v>
      </c>
      <c r="O9" s="36">
        <f t="shared" si="0"/>
        <v>136094.05000000002</v>
      </c>
      <c r="P9" s="36">
        <f t="shared" si="0"/>
        <v>61419.9</v>
      </c>
      <c r="Q9" s="36">
        <f t="shared" si="0"/>
        <v>38873.050000000003</v>
      </c>
      <c r="R9" s="36">
        <f t="shared" si="0"/>
        <v>33156.35</v>
      </c>
      <c r="S9" s="36">
        <f t="shared" si="0"/>
        <v>53543.7</v>
      </c>
      <c r="T9" s="36">
        <f t="shared" si="0"/>
        <v>22673.5</v>
      </c>
      <c r="U9" s="36">
        <f t="shared" si="0"/>
        <v>18157</v>
      </c>
      <c r="V9" s="36">
        <f t="shared" si="0"/>
        <v>29202.6</v>
      </c>
      <c r="W9" s="36">
        <f t="shared" si="0"/>
        <v>30812.75</v>
      </c>
      <c r="X9" s="36">
        <f t="shared" si="0"/>
        <v>803303</v>
      </c>
    </row>
    <row r="10" spans="1:25" x14ac:dyDescent="0.25">
      <c r="C10" s="9" t="s">
        <v>94</v>
      </c>
      <c r="D10" s="20" t="s">
        <v>95</v>
      </c>
      <c r="E10" s="20" t="s">
        <v>96</v>
      </c>
      <c r="F10" s="20" t="s">
        <v>101</v>
      </c>
      <c r="G10" s="20" t="s">
        <v>102</v>
      </c>
      <c r="H10" s="20" t="s">
        <v>103</v>
      </c>
      <c r="I10" s="20" t="s">
        <v>91</v>
      </c>
      <c r="K10" s="23">
        <f>'13W CFF'!G8</f>
        <v>46243</v>
      </c>
      <c r="L10" s="23">
        <f>'13W CFF'!H8</f>
        <v>46250</v>
      </c>
      <c r="M10" s="23">
        <f>'13W CFF'!I8</f>
        <v>46257</v>
      </c>
      <c r="N10" s="23">
        <f>'13W CFF'!J8</f>
        <v>46264</v>
      </c>
      <c r="O10" s="23">
        <f>'13W CFF'!K8</f>
        <v>46271</v>
      </c>
      <c r="P10" s="23">
        <f>'13W CFF'!L8</f>
        <v>46278</v>
      </c>
      <c r="Q10" s="23">
        <f>'13W CFF'!M8</f>
        <v>46285</v>
      </c>
      <c r="R10" s="23">
        <f>'13W CFF'!N8</f>
        <v>46292</v>
      </c>
      <c r="S10" s="23">
        <f>'13W CFF'!O8</f>
        <v>46299</v>
      </c>
      <c r="T10" s="23">
        <f>'13W CFF'!P8</f>
        <v>46306</v>
      </c>
      <c r="U10" s="23">
        <f>'13W CFF'!Q8</f>
        <v>46313</v>
      </c>
      <c r="V10" s="23">
        <f>'13W CFF'!R8</f>
        <v>46320</v>
      </c>
      <c r="W10" s="23">
        <f>'13W CFF'!S8</f>
        <v>46327</v>
      </c>
      <c r="X10" s="20" t="s">
        <v>91</v>
      </c>
    </row>
    <row r="11" spans="1:25" x14ac:dyDescent="0.25">
      <c r="C11" s="7" t="s">
        <v>39</v>
      </c>
      <c r="D11" s="19">
        <v>20068.649999999998</v>
      </c>
      <c r="E11" s="19">
        <v>11467.800000000001</v>
      </c>
      <c r="F11" s="19"/>
      <c r="G11" s="19">
        <v>5733.9000000000005</v>
      </c>
      <c r="H11" s="19">
        <v>20068.649999999998</v>
      </c>
      <c r="I11" s="37">
        <f>SUM(D11:H11)</f>
        <v>57339</v>
      </c>
      <c r="J11" s="35"/>
      <c r="K11" s="19">
        <v>5733.9000000000005</v>
      </c>
      <c r="L11" s="19">
        <v>11467.800000000001</v>
      </c>
      <c r="M11" s="19"/>
      <c r="N11" s="19">
        <v>20068.649999999998</v>
      </c>
      <c r="O11" s="19"/>
      <c r="P11" s="19"/>
      <c r="Q11" s="19"/>
      <c r="R11" s="19"/>
      <c r="S11" s="19">
        <v>20068.649999999998</v>
      </c>
      <c r="T11" s="19"/>
      <c r="U11" s="19"/>
      <c r="V11" s="19"/>
      <c r="W11" s="19"/>
      <c r="X11" s="38">
        <f t="shared" ref="X11:X37" si="1">SUM(K11:W11)</f>
        <v>57339</v>
      </c>
    </row>
    <row r="12" spans="1:25" x14ac:dyDescent="0.25">
      <c r="C12" s="7" t="s">
        <v>40</v>
      </c>
      <c r="D12" s="19">
        <v>29051.200000000001</v>
      </c>
      <c r="E12" s="19">
        <v>18157</v>
      </c>
      <c r="F12" s="19">
        <v>18157</v>
      </c>
      <c r="G12" s="19">
        <v>7262.8</v>
      </c>
      <c r="H12" s="19"/>
      <c r="I12" s="37">
        <f t="shared" ref="I12:I38" si="2">SUM(D12:H12)</f>
        <v>72628</v>
      </c>
      <c r="J12" s="35"/>
      <c r="K12" s="19"/>
      <c r="L12" s="19"/>
      <c r="M12" s="19">
        <v>29051.200000000001</v>
      </c>
      <c r="N12" s="19"/>
      <c r="O12" s="19">
        <v>18157</v>
      </c>
      <c r="P12" s="19"/>
      <c r="Q12" s="19">
        <v>7262.8</v>
      </c>
      <c r="R12" s="19"/>
      <c r="S12" s="19"/>
      <c r="T12" s="19"/>
      <c r="U12" s="19">
        <v>18157</v>
      </c>
      <c r="V12" s="19"/>
      <c r="W12" s="19"/>
      <c r="X12" s="38">
        <f t="shared" si="1"/>
        <v>72628</v>
      </c>
    </row>
    <row r="13" spans="1:25" x14ac:dyDescent="0.25">
      <c r="C13" s="7" t="s">
        <v>41</v>
      </c>
      <c r="D13" s="19">
        <v>38810.25</v>
      </c>
      <c r="E13" s="19">
        <v>25873.5</v>
      </c>
      <c r="F13" s="19">
        <v>4312.25</v>
      </c>
      <c r="G13" s="19">
        <v>8624.5</v>
      </c>
      <c r="H13" s="19">
        <v>8624.5</v>
      </c>
      <c r="I13" s="37">
        <f t="shared" si="2"/>
        <v>86245</v>
      </c>
      <c r="J13" s="35"/>
      <c r="K13" s="19"/>
      <c r="L13" s="19"/>
      <c r="M13" s="19">
        <v>38810.25</v>
      </c>
      <c r="N13" s="19"/>
      <c r="O13" s="19"/>
      <c r="P13" s="19">
        <v>25873.5</v>
      </c>
      <c r="Q13" s="19"/>
      <c r="R13" s="19">
        <v>4312.25</v>
      </c>
      <c r="S13" s="19"/>
      <c r="T13" s="19">
        <v>8624.5</v>
      </c>
      <c r="U13" s="19"/>
      <c r="V13" s="19"/>
      <c r="W13" s="19">
        <v>8624.5</v>
      </c>
      <c r="X13" s="38">
        <f t="shared" si="1"/>
        <v>86245</v>
      </c>
    </row>
    <row r="14" spans="1:25" x14ac:dyDescent="0.25">
      <c r="C14" s="7" t="s">
        <v>42</v>
      </c>
      <c r="D14" s="19">
        <v>49158</v>
      </c>
      <c r="E14" s="19">
        <v>34410.6</v>
      </c>
      <c r="F14" s="19"/>
      <c r="G14" s="19"/>
      <c r="H14" s="19">
        <v>14747.4</v>
      </c>
      <c r="I14" s="37">
        <f t="shared" si="2"/>
        <v>98316</v>
      </c>
      <c r="J14" s="35"/>
      <c r="K14" s="19"/>
      <c r="L14" s="19"/>
      <c r="M14" s="19"/>
      <c r="N14" s="19">
        <v>49158</v>
      </c>
      <c r="O14" s="19">
        <v>34410.6</v>
      </c>
      <c r="P14" s="19"/>
      <c r="Q14" s="19"/>
      <c r="R14" s="19"/>
      <c r="S14" s="19"/>
      <c r="T14" s="19"/>
      <c r="U14" s="19"/>
      <c r="V14" s="19">
        <v>14747.4</v>
      </c>
      <c r="W14" s="19"/>
      <c r="X14" s="38">
        <f t="shared" si="1"/>
        <v>98316</v>
      </c>
    </row>
    <row r="15" spans="1:25" x14ac:dyDescent="0.25">
      <c r="C15" s="7" t="s">
        <v>43</v>
      </c>
      <c r="D15" s="19">
        <v>59932.950000000004</v>
      </c>
      <c r="E15" s="19">
        <v>43587.600000000006</v>
      </c>
      <c r="F15" s="19"/>
      <c r="G15" s="19">
        <v>5448.4500000000007</v>
      </c>
      <c r="H15" s="19"/>
      <c r="I15" s="37">
        <f t="shared" si="2"/>
        <v>108969.00000000001</v>
      </c>
      <c r="J15" s="35"/>
      <c r="K15" s="19">
        <v>59932.950000000004</v>
      </c>
      <c r="L15" s="19"/>
      <c r="M15" s="19"/>
      <c r="N15" s="19"/>
      <c r="O15" s="19">
        <v>43587.600000000006</v>
      </c>
      <c r="P15" s="19"/>
      <c r="Q15" s="19"/>
      <c r="R15" s="19"/>
      <c r="S15" s="19">
        <v>5448.4500000000007</v>
      </c>
      <c r="T15" s="19"/>
      <c r="U15" s="19"/>
      <c r="V15" s="19"/>
      <c r="W15" s="19"/>
      <c r="X15" s="38">
        <f t="shared" si="1"/>
        <v>108969.00000000001</v>
      </c>
    </row>
    <row r="16" spans="1:25" x14ac:dyDescent="0.25">
      <c r="C16" s="7" t="s">
        <v>44</v>
      </c>
      <c r="D16" s="19">
        <v>26618.399999999998</v>
      </c>
      <c r="E16" s="19">
        <v>15527.4</v>
      </c>
      <c r="F16" s="19">
        <v>2218.2000000000003</v>
      </c>
      <c r="G16" s="19"/>
      <c r="H16" s="19"/>
      <c r="I16" s="37">
        <f t="shared" si="2"/>
        <v>44363.999999999993</v>
      </c>
      <c r="J16" s="35"/>
      <c r="K16" s="19"/>
      <c r="L16" s="19"/>
      <c r="M16" s="19">
        <v>26618.399999999998</v>
      </c>
      <c r="N16" s="19"/>
      <c r="O16" s="19"/>
      <c r="P16" s="19">
        <v>15527.4</v>
      </c>
      <c r="Q16" s="19"/>
      <c r="R16" s="19">
        <v>2218.2000000000003</v>
      </c>
      <c r="S16" s="19"/>
      <c r="T16" s="19"/>
      <c r="U16" s="19"/>
      <c r="V16" s="19"/>
      <c r="W16" s="19"/>
      <c r="X16" s="38">
        <f t="shared" si="1"/>
        <v>44363.999999999993</v>
      </c>
    </row>
    <row r="17" spans="3:24" x14ac:dyDescent="0.25">
      <c r="C17" s="7" t="s">
        <v>45</v>
      </c>
      <c r="D17" s="19">
        <v>24585.75</v>
      </c>
      <c r="E17" s="19">
        <v>14049</v>
      </c>
      <c r="F17" s="19"/>
      <c r="G17" s="19">
        <v>31610.25</v>
      </c>
      <c r="H17" s="19"/>
      <c r="I17" s="37">
        <f t="shared" si="2"/>
        <v>70245</v>
      </c>
      <c r="J17" s="35"/>
      <c r="K17" s="19"/>
      <c r="L17" s="19"/>
      <c r="M17" s="19"/>
      <c r="N17" s="19">
        <v>24585.75</v>
      </c>
      <c r="O17" s="19"/>
      <c r="P17" s="19"/>
      <c r="Q17" s="19">
        <v>31610.25</v>
      </c>
      <c r="R17" s="19"/>
      <c r="S17" s="19"/>
      <c r="T17" s="19">
        <v>14049</v>
      </c>
      <c r="U17" s="19"/>
      <c r="V17" s="19"/>
      <c r="W17" s="19"/>
      <c r="X17" s="38">
        <f t="shared" si="1"/>
        <v>70245</v>
      </c>
    </row>
    <row r="18" spans="3:24" x14ac:dyDescent="0.25">
      <c r="C18" s="7" t="s">
        <v>46</v>
      </c>
      <c r="D18" s="19">
        <v>32030.400000000001</v>
      </c>
      <c r="E18" s="19">
        <v>20019</v>
      </c>
      <c r="F18" s="19"/>
      <c r="G18" s="19">
        <v>28026.6</v>
      </c>
      <c r="H18" s="19"/>
      <c r="I18" s="37">
        <f t="shared" si="2"/>
        <v>80076</v>
      </c>
      <c r="J18" s="35"/>
      <c r="K18" s="19"/>
      <c r="L18" s="19">
        <v>32030.400000000001</v>
      </c>
      <c r="M18" s="19"/>
      <c r="N18" s="19"/>
      <c r="O18" s="19"/>
      <c r="P18" s="19">
        <v>20019</v>
      </c>
      <c r="Q18" s="19"/>
      <c r="R18" s="19"/>
      <c r="S18" s="19">
        <v>28026.6</v>
      </c>
      <c r="T18" s="19"/>
      <c r="U18" s="19"/>
      <c r="V18" s="19"/>
      <c r="W18" s="19"/>
      <c r="X18" s="38">
        <f t="shared" si="1"/>
        <v>80076</v>
      </c>
    </row>
    <row r="19" spans="3:24" x14ac:dyDescent="0.25">
      <c r="C19" s="7" t="s">
        <v>47</v>
      </c>
      <c r="D19" s="19">
        <v>39938.85</v>
      </c>
      <c r="E19" s="19">
        <v>26625.899999999998</v>
      </c>
      <c r="F19" s="19"/>
      <c r="G19" s="19"/>
      <c r="H19" s="19">
        <v>22188.25</v>
      </c>
      <c r="I19" s="37">
        <f t="shared" si="2"/>
        <v>88753</v>
      </c>
      <c r="J19" s="35"/>
      <c r="K19" s="19"/>
      <c r="L19" s="19"/>
      <c r="M19" s="19"/>
      <c r="N19" s="19"/>
      <c r="O19" s="19">
        <v>39938.85</v>
      </c>
      <c r="P19" s="19"/>
      <c r="Q19" s="19"/>
      <c r="R19" s="19">
        <v>26625.899999999998</v>
      </c>
      <c r="S19" s="19"/>
      <c r="T19" s="19"/>
      <c r="U19" s="19"/>
      <c r="V19" s="19"/>
      <c r="W19" s="19">
        <v>22188.25</v>
      </c>
      <c r="X19" s="38">
        <f t="shared" si="1"/>
        <v>88753</v>
      </c>
    </row>
    <row r="20" spans="3:24" x14ac:dyDescent="0.25">
      <c r="C20" s="7" t="s">
        <v>48</v>
      </c>
      <c r="D20" s="19">
        <v>48184</v>
      </c>
      <c r="E20" s="19">
        <v>33728.799999999996</v>
      </c>
      <c r="F20" s="19"/>
      <c r="G20" s="19"/>
      <c r="H20" s="19">
        <v>14455.199999999999</v>
      </c>
      <c r="I20" s="37">
        <f t="shared" si="2"/>
        <v>96367.999999999985</v>
      </c>
      <c r="J20" s="35"/>
      <c r="K20" s="19">
        <v>48184</v>
      </c>
      <c r="L20" s="19"/>
      <c r="M20" s="19">
        <v>33728.799999999996</v>
      </c>
      <c r="N20" s="19"/>
      <c r="O20" s="19"/>
      <c r="P20" s="19"/>
      <c r="Q20" s="19"/>
      <c r="R20" s="19"/>
      <c r="S20" s="19"/>
      <c r="T20" s="19"/>
      <c r="U20" s="19"/>
      <c r="V20" s="19">
        <v>14455.199999999999</v>
      </c>
      <c r="W20" s="19"/>
      <c r="X20" s="38">
        <f t="shared" si="1"/>
        <v>96367.999999999985</v>
      </c>
    </row>
    <row r="21" spans="3:24" x14ac:dyDescent="0.25">
      <c r="C21" s="7"/>
      <c r="D21" s="19"/>
      <c r="E21" s="19"/>
      <c r="F21" s="19"/>
      <c r="G21" s="19"/>
      <c r="H21" s="19"/>
      <c r="I21" s="37">
        <f t="shared" si="2"/>
        <v>0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38">
        <f t="shared" si="1"/>
        <v>0</v>
      </c>
    </row>
    <row r="22" spans="3:24" x14ac:dyDescent="0.25">
      <c r="C22" s="7"/>
      <c r="D22" s="19"/>
      <c r="E22" s="19"/>
      <c r="F22" s="19"/>
      <c r="G22" s="19"/>
      <c r="H22" s="19"/>
      <c r="I22" s="37">
        <f t="shared" si="2"/>
        <v>0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38">
        <f t="shared" si="1"/>
        <v>0</v>
      </c>
    </row>
    <row r="23" spans="3:24" x14ac:dyDescent="0.25">
      <c r="C23" s="7"/>
      <c r="D23" s="19"/>
      <c r="E23" s="19"/>
      <c r="F23" s="19"/>
      <c r="G23" s="19"/>
      <c r="H23" s="19"/>
      <c r="I23" s="37">
        <f t="shared" si="2"/>
        <v>0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38">
        <f t="shared" si="1"/>
        <v>0</v>
      </c>
    </row>
    <row r="24" spans="3:24" x14ac:dyDescent="0.25">
      <c r="C24" s="7"/>
      <c r="D24" s="19"/>
      <c r="E24" s="19"/>
      <c r="F24" s="19"/>
      <c r="G24" s="19"/>
      <c r="H24" s="19"/>
      <c r="I24" s="37">
        <f t="shared" si="2"/>
        <v>0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38">
        <f t="shared" si="1"/>
        <v>0</v>
      </c>
    </row>
    <row r="25" spans="3:24" x14ac:dyDescent="0.25">
      <c r="C25" s="7"/>
      <c r="D25" s="19"/>
      <c r="E25" s="19"/>
      <c r="F25" s="19"/>
      <c r="G25" s="19"/>
      <c r="H25" s="19"/>
      <c r="I25" s="37">
        <f t="shared" si="2"/>
        <v>0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38">
        <f t="shared" si="1"/>
        <v>0</v>
      </c>
    </row>
    <row r="26" spans="3:24" x14ac:dyDescent="0.25">
      <c r="C26" s="7"/>
      <c r="D26" s="19"/>
      <c r="E26" s="19"/>
      <c r="F26" s="19"/>
      <c r="G26" s="19"/>
      <c r="H26" s="19"/>
      <c r="I26" s="37">
        <f t="shared" si="2"/>
        <v>0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38">
        <f t="shared" si="1"/>
        <v>0</v>
      </c>
    </row>
    <row r="27" spans="3:24" x14ac:dyDescent="0.25">
      <c r="C27" s="7"/>
      <c r="D27" s="19"/>
      <c r="E27" s="19"/>
      <c r="F27" s="19"/>
      <c r="G27" s="19"/>
      <c r="H27" s="19"/>
      <c r="I27" s="37">
        <f t="shared" si="2"/>
        <v>0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38">
        <f t="shared" si="1"/>
        <v>0</v>
      </c>
    </row>
    <row r="28" spans="3:24" x14ac:dyDescent="0.25">
      <c r="C28" s="7"/>
      <c r="D28" s="19"/>
      <c r="E28" s="19"/>
      <c r="F28" s="19"/>
      <c r="G28" s="19"/>
      <c r="H28" s="19"/>
      <c r="I28" s="37">
        <f t="shared" si="2"/>
        <v>0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38">
        <f t="shared" si="1"/>
        <v>0</v>
      </c>
    </row>
    <row r="29" spans="3:24" x14ac:dyDescent="0.25">
      <c r="C29" s="7"/>
      <c r="D29" s="19"/>
      <c r="E29" s="19"/>
      <c r="F29" s="19"/>
      <c r="G29" s="19"/>
      <c r="H29" s="19"/>
      <c r="I29" s="37">
        <f t="shared" si="2"/>
        <v>0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38">
        <f t="shared" si="1"/>
        <v>0</v>
      </c>
    </row>
    <row r="30" spans="3:24" x14ac:dyDescent="0.25">
      <c r="C30" s="7"/>
      <c r="D30" s="19"/>
      <c r="E30" s="19"/>
      <c r="F30" s="19"/>
      <c r="G30" s="19"/>
      <c r="H30" s="19"/>
      <c r="I30" s="37">
        <f t="shared" si="2"/>
        <v>0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38">
        <f t="shared" si="1"/>
        <v>0</v>
      </c>
    </row>
    <row r="31" spans="3:24" x14ac:dyDescent="0.25">
      <c r="C31" s="7"/>
      <c r="D31" s="19"/>
      <c r="E31" s="19"/>
      <c r="F31" s="19"/>
      <c r="G31" s="19"/>
      <c r="H31" s="19"/>
      <c r="I31" s="37">
        <f t="shared" si="2"/>
        <v>0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38">
        <f t="shared" si="1"/>
        <v>0</v>
      </c>
    </row>
    <row r="32" spans="3:24" x14ac:dyDescent="0.25">
      <c r="C32" s="7"/>
      <c r="D32" s="19"/>
      <c r="E32" s="19"/>
      <c r="F32" s="19"/>
      <c r="G32" s="19"/>
      <c r="H32" s="19"/>
      <c r="I32" s="37">
        <f t="shared" si="2"/>
        <v>0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38">
        <f t="shared" si="1"/>
        <v>0</v>
      </c>
    </row>
    <row r="33" spans="3:24" x14ac:dyDescent="0.25">
      <c r="C33" s="7"/>
      <c r="D33" s="19"/>
      <c r="E33" s="19"/>
      <c r="F33" s="19"/>
      <c r="G33" s="19"/>
      <c r="H33" s="19"/>
      <c r="I33" s="37">
        <f t="shared" si="2"/>
        <v>0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38">
        <f t="shared" si="1"/>
        <v>0</v>
      </c>
    </row>
    <row r="34" spans="3:24" x14ac:dyDescent="0.25">
      <c r="C34" s="7"/>
      <c r="D34" s="19"/>
      <c r="E34" s="19"/>
      <c r="F34" s="19"/>
      <c r="G34" s="19"/>
      <c r="H34" s="19"/>
      <c r="I34" s="37">
        <f t="shared" si="2"/>
        <v>0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38">
        <f t="shared" si="1"/>
        <v>0</v>
      </c>
    </row>
    <row r="35" spans="3:24" x14ac:dyDescent="0.25">
      <c r="C35" s="7"/>
      <c r="D35" s="19"/>
      <c r="E35" s="19"/>
      <c r="F35" s="19"/>
      <c r="G35" s="19"/>
      <c r="H35" s="19"/>
      <c r="I35" s="37">
        <f t="shared" si="2"/>
        <v>0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38">
        <f t="shared" si="1"/>
        <v>0</v>
      </c>
    </row>
    <row r="36" spans="3:24" x14ac:dyDescent="0.25">
      <c r="C36" s="7"/>
      <c r="D36" s="19"/>
      <c r="E36" s="19"/>
      <c r="F36" s="19"/>
      <c r="G36" s="19"/>
      <c r="H36" s="19"/>
      <c r="I36" s="37">
        <f t="shared" si="2"/>
        <v>0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38">
        <f t="shared" si="1"/>
        <v>0</v>
      </c>
    </row>
    <row r="37" spans="3:24" x14ac:dyDescent="0.25">
      <c r="C37" s="7"/>
      <c r="D37" s="19"/>
      <c r="E37" s="19"/>
      <c r="F37" s="19"/>
      <c r="G37" s="19"/>
      <c r="H37" s="19"/>
      <c r="I37" s="37">
        <f t="shared" si="2"/>
        <v>0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38">
        <f t="shared" si="1"/>
        <v>0</v>
      </c>
    </row>
    <row r="38" spans="3:24" x14ac:dyDescent="0.25">
      <c r="C38" s="7"/>
      <c r="D38" s="19"/>
      <c r="E38" s="19"/>
      <c r="F38" s="19"/>
      <c r="G38" s="19"/>
      <c r="H38" s="19"/>
      <c r="I38" s="37">
        <f t="shared" si="2"/>
        <v>0</v>
      </c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38">
        <f>SUM(K38:W38)</f>
        <v>0</v>
      </c>
    </row>
  </sheetData>
  <hyperlinks>
    <hyperlink ref="X2" location="Index!A1" display="Home" xr:uid="{2C20DD00-5A8F-419D-9E6E-4B9BFE18452F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5F4F9-2796-4A79-B8EE-E637705DCEF5}">
  <sheetPr codeName="Sheet10">
    <tabColor theme="9" tint="0.79998168889431442"/>
  </sheetPr>
  <dimension ref="A1:Y38"/>
  <sheetViews>
    <sheetView showGridLines="0" zoomScale="85" zoomScaleNormal="85" workbookViewId="0"/>
  </sheetViews>
  <sheetFormatPr defaultColWidth="0" defaultRowHeight="13.5" x14ac:dyDescent="0.25"/>
  <cols>
    <col min="1" max="2" width="1.7109375" style="1" customWidth="1"/>
    <col min="3" max="3" width="25.7109375" style="1" customWidth="1"/>
    <col min="4" max="9" width="12.7109375" style="1" customWidth="1"/>
    <col min="10" max="10" width="1.7109375" style="1" customWidth="1"/>
    <col min="11" max="24" width="12.7109375" style="1" customWidth="1"/>
    <col min="25" max="25" width="1.7109375" style="1" customWidth="1"/>
    <col min="26" max="16384" width="9.140625" style="1" hidden="1"/>
  </cols>
  <sheetData>
    <row r="1" spans="1:25" x14ac:dyDescent="0.25">
      <c r="A1" s="3"/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1" x14ac:dyDescent="0.35">
      <c r="A2" s="3"/>
      <c r="B2" s="4" t="s">
        <v>217</v>
      </c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70" t="s">
        <v>211</v>
      </c>
      <c r="Y2" s="2"/>
    </row>
    <row r="3" spans="1:25" ht="19.5" x14ac:dyDescent="0.3">
      <c r="A3" s="3"/>
      <c r="B3" s="5" t="s">
        <v>112</v>
      </c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3"/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7" spans="1:25" x14ac:dyDescent="0.25">
      <c r="C7" s="10" t="s">
        <v>99</v>
      </c>
      <c r="D7" s="15"/>
      <c r="E7" s="11"/>
      <c r="F7" s="11"/>
      <c r="G7" s="11"/>
      <c r="H7" s="11"/>
      <c r="I7" s="18"/>
      <c r="K7" s="10" t="s">
        <v>100</v>
      </c>
      <c r="L7" s="15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8"/>
    </row>
    <row r="8" spans="1:25" ht="5.0999999999999996" customHeight="1" x14ac:dyDescent="0.25"/>
    <row r="9" spans="1:25" x14ac:dyDescent="0.25">
      <c r="D9" s="36">
        <f>SUM(D11:D38)</f>
        <v>-310300.76</v>
      </c>
      <c r="E9" s="36">
        <f t="shared" ref="E9:X9" si="0">SUM(E11:E38)</f>
        <v>-7624.4</v>
      </c>
      <c r="F9" s="36">
        <f t="shared" si="0"/>
        <v>-10892.84</v>
      </c>
      <c r="G9" s="36">
        <f t="shared" si="0"/>
        <v>-9696.9599999999991</v>
      </c>
      <c r="H9" s="36">
        <f t="shared" si="0"/>
        <v>-8536.64</v>
      </c>
      <c r="I9" s="36">
        <f t="shared" si="0"/>
        <v>-347051.6</v>
      </c>
      <c r="K9" s="36">
        <f t="shared" si="0"/>
        <v>-7624.4</v>
      </c>
      <c r="L9" s="36">
        <f t="shared" si="0"/>
        <v>-10892.84</v>
      </c>
      <c r="M9" s="36">
        <f t="shared" si="0"/>
        <v>0</v>
      </c>
      <c r="N9" s="36">
        <f t="shared" si="0"/>
        <v>-310300.76</v>
      </c>
      <c r="O9" s="36">
        <f t="shared" si="0"/>
        <v>0</v>
      </c>
      <c r="P9" s="36">
        <f t="shared" si="0"/>
        <v>0</v>
      </c>
      <c r="Q9" s="36">
        <f t="shared" si="0"/>
        <v>0</v>
      </c>
      <c r="R9" s="36">
        <f t="shared" si="0"/>
        <v>-9696.9599999999991</v>
      </c>
      <c r="S9" s="36">
        <f t="shared" si="0"/>
        <v>0</v>
      </c>
      <c r="T9" s="36">
        <f t="shared" si="0"/>
        <v>0</v>
      </c>
      <c r="U9" s="36">
        <f t="shared" si="0"/>
        <v>0</v>
      </c>
      <c r="V9" s="36">
        <f t="shared" si="0"/>
        <v>0</v>
      </c>
      <c r="W9" s="36">
        <f t="shared" si="0"/>
        <v>-8536.64</v>
      </c>
      <c r="X9" s="36">
        <f t="shared" si="0"/>
        <v>-347051.6</v>
      </c>
    </row>
    <row r="10" spans="1:25" x14ac:dyDescent="0.25">
      <c r="C10" s="9" t="s">
        <v>213</v>
      </c>
      <c r="D10" s="20" t="s">
        <v>95</v>
      </c>
      <c r="E10" s="20" t="s">
        <v>96</v>
      </c>
      <c r="F10" s="20" t="s">
        <v>101</v>
      </c>
      <c r="G10" s="20" t="s">
        <v>102</v>
      </c>
      <c r="H10" s="20" t="s">
        <v>103</v>
      </c>
      <c r="I10" s="20" t="s">
        <v>91</v>
      </c>
      <c r="K10" s="23">
        <f>'13W CFF'!G8</f>
        <v>46243</v>
      </c>
      <c r="L10" s="23">
        <f>'13W CFF'!H8</f>
        <v>46250</v>
      </c>
      <c r="M10" s="23">
        <f>'13W CFF'!I8</f>
        <v>46257</v>
      </c>
      <c r="N10" s="23">
        <f>'13W CFF'!J8</f>
        <v>46264</v>
      </c>
      <c r="O10" s="23">
        <f>'13W CFF'!K8</f>
        <v>46271</v>
      </c>
      <c r="P10" s="23">
        <f>'13W CFF'!L8</f>
        <v>46278</v>
      </c>
      <c r="Q10" s="23">
        <f>'13W CFF'!M8</f>
        <v>46285</v>
      </c>
      <c r="R10" s="23">
        <f>'13W CFF'!N8</f>
        <v>46292</v>
      </c>
      <c r="S10" s="23">
        <f>'13W CFF'!O8</f>
        <v>46299</v>
      </c>
      <c r="T10" s="23">
        <f>'13W CFF'!P8</f>
        <v>46306</v>
      </c>
      <c r="U10" s="23">
        <f>'13W CFF'!Q8</f>
        <v>46313</v>
      </c>
      <c r="V10" s="23">
        <f>'13W CFF'!R8</f>
        <v>46320</v>
      </c>
      <c r="W10" s="23">
        <f>'13W CFF'!S8</f>
        <v>46327</v>
      </c>
      <c r="X10" s="20" t="s">
        <v>91</v>
      </c>
    </row>
    <row r="11" spans="1:25" x14ac:dyDescent="0.25">
      <c r="C11" s="7" t="s">
        <v>19</v>
      </c>
      <c r="D11" s="19">
        <v>-23941.119999999999</v>
      </c>
      <c r="E11" s="19">
        <v>-2992.64</v>
      </c>
      <c r="F11" s="19">
        <v>-2992.64</v>
      </c>
      <c r="G11" s="19"/>
      <c r="H11" s="19"/>
      <c r="I11" s="37">
        <f t="shared" ref="I11:I38" si="1">SUM(D11:H11)</f>
        <v>-29926.399999999998</v>
      </c>
      <c r="K11" s="19">
        <v>-2992.64</v>
      </c>
      <c r="L11" s="19">
        <v>-2992.64</v>
      </c>
      <c r="M11" s="19"/>
      <c r="N11" s="19">
        <v>-23941.119999999999</v>
      </c>
      <c r="O11" s="19"/>
      <c r="P11" s="19"/>
      <c r="Q11" s="19"/>
      <c r="R11" s="19"/>
      <c r="S11" s="19"/>
      <c r="T11" s="19"/>
      <c r="U11" s="19"/>
      <c r="V11" s="19"/>
      <c r="W11" s="19"/>
      <c r="X11" s="38">
        <f t="shared" ref="X11:X37" si="2">SUM(K11:W11)</f>
        <v>-29926.399999999998</v>
      </c>
    </row>
    <row r="12" spans="1:25" x14ac:dyDescent="0.25">
      <c r="C12" s="7" t="s">
        <v>20</v>
      </c>
      <c r="D12" s="19">
        <v>-36249.78</v>
      </c>
      <c r="E12" s="19"/>
      <c r="F12" s="19"/>
      <c r="G12" s="19">
        <v>-6397.0199999999995</v>
      </c>
      <c r="H12" s="19">
        <v>0</v>
      </c>
      <c r="I12" s="37">
        <f t="shared" si="1"/>
        <v>-42646.799999999996</v>
      </c>
      <c r="K12" s="19"/>
      <c r="L12" s="19"/>
      <c r="M12" s="19"/>
      <c r="N12" s="19">
        <v>-36249.78</v>
      </c>
      <c r="O12" s="19"/>
      <c r="P12" s="19"/>
      <c r="Q12" s="19"/>
      <c r="R12" s="19">
        <v>-6397.0199999999995</v>
      </c>
      <c r="S12" s="19"/>
      <c r="T12" s="19"/>
      <c r="U12" s="19"/>
      <c r="V12" s="19"/>
      <c r="W12" s="19"/>
      <c r="X12" s="38">
        <f t="shared" si="2"/>
        <v>-42646.799999999996</v>
      </c>
    </row>
    <row r="13" spans="1:25" x14ac:dyDescent="0.25">
      <c r="C13" s="7" t="s">
        <v>21</v>
      </c>
      <c r="D13" s="19">
        <v>-48615.839999999997</v>
      </c>
      <c r="E13" s="19"/>
      <c r="F13" s="19"/>
      <c r="G13" s="19"/>
      <c r="H13" s="19">
        <v>-5401.76</v>
      </c>
      <c r="I13" s="37">
        <f t="shared" si="1"/>
        <v>-54017.599999999999</v>
      </c>
      <c r="K13" s="19"/>
      <c r="L13" s="19"/>
      <c r="M13" s="19"/>
      <c r="N13" s="19">
        <v>-48615.839999999997</v>
      </c>
      <c r="O13" s="19"/>
      <c r="P13" s="19"/>
      <c r="Q13" s="19"/>
      <c r="R13" s="19"/>
      <c r="S13" s="19"/>
      <c r="T13" s="19"/>
      <c r="U13" s="19"/>
      <c r="V13" s="19"/>
      <c r="W13" s="19">
        <v>-5401.76</v>
      </c>
      <c r="X13" s="38">
        <f t="shared" si="2"/>
        <v>-54017.599999999999</v>
      </c>
    </row>
    <row r="14" spans="1:25" x14ac:dyDescent="0.25">
      <c r="C14" s="7" t="s">
        <v>24</v>
      </c>
      <c r="D14" s="19">
        <v>-24376.239999999998</v>
      </c>
      <c r="E14" s="19"/>
      <c r="F14" s="19">
        <v>-1282.96</v>
      </c>
      <c r="G14" s="19"/>
      <c r="H14" s="19"/>
      <c r="I14" s="37">
        <f t="shared" si="1"/>
        <v>-25659.199999999997</v>
      </c>
      <c r="K14" s="19"/>
      <c r="L14" s="19">
        <v>-1282.96</v>
      </c>
      <c r="M14" s="19"/>
      <c r="N14" s="19">
        <v>-24376.239999999998</v>
      </c>
      <c r="O14" s="19"/>
      <c r="P14" s="19"/>
      <c r="Q14" s="19"/>
      <c r="R14" s="19"/>
      <c r="S14" s="19"/>
      <c r="T14" s="19"/>
      <c r="U14" s="19"/>
      <c r="V14" s="19"/>
      <c r="W14" s="19"/>
      <c r="X14" s="38">
        <f t="shared" si="2"/>
        <v>-25659.199999999997</v>
      </c>
    </row>
    <row r="15" spans="1:25" x14ac:dyDescent="0.25">
      <c r="C15" s="7" t="s">
        <v>22</v>
      </c>
      <c r="D15" s="19">
        <v>-36565.199999999997</v>
      </c>
      <c r="E15" s="19"/>
      <c r="F15" s="19"/>
      <c r="G15" s="19"/>
      <c r="H15" s="19"/>
      <c r="I15" s="37">
        <f t="shared" si="1"/>
        <v>-36565.199999999997</v>
      </c>
      <c r="K15" s="19"/>
      <c r="L15" s="19"/>
      <c r="M15" s="19"/>
      <c r="N15" s="19">
        <v>-36565.199999999997</v>
      </c>
      <c r="O15" s="19"/>
      <c r="P15" s="19"/>
      <c r="Q15" s="19"/>
      <c r="R15" s="19"/>
      <c r="S15" s="19"/>
      <c r="T15" s="19"/>
      <c r="U15" s="19"/>
      <c r="V15" s="19"/>
      <c r="W15" s="19"/>
      <c r="X15" s="38">
        <f t="shared" si="2"/>
        <v>-36565.199999999997</v>
      </c>
    </row>
    <row r="16" spans="1:25" x14ac:dyDescent="0.25">
      <c r="C16" s="7" t="s">
        <v>25</v>
      </c>
      <c r="D16" s="19">
        <v>-37054.080000000002</v>
      </c>
      <c r="E16" s="19">
        <v>-4631.76</v>
      </c>
      <c r="F16" s="19">
        <v>-4631.76</v>
      </c>
      <c r="G16" s="19"/>
      <c r="H16" s="19"/>
      <c r="I16" s="37">
        <f t="shared" si="1"/>
        <v>-46317.600000000006</v>
      </c>
      <c r="K16" s="19">
        <v>-4631.76</v>
      </c>
      <c r="L16" s="19">
        <v>-4631.76</v>
      </c>
      <c r="M16" s="19"/>
      <c r="N16" s="19">
        <v>-37054.080000000002</v>
      </c>
      <c r="O16" s="19"/>
      <c r="P16" s="19"/>
      <c r="Q16" s="19"/>
      <c r="R16" s="19"/>
      <c r="S16" s="19"/>
      <c r="T16" s="19"/>
      <c r="U16" s="19"/>
      <c r="V16" s="19"/>
      <c r="W16" s="19"/>
      <c r="X16" s="38">
        <f t="shared" si="2"/>
        <v>-46317.600000000006</v>
      </c>
    </row>
    <row r="17" spans="3:24" x14ac:dyDescent="0.25">
      <c r="C17" s="7" t="s">
        <v>26</v>
      </c>
      <c r="D17" s="19">
        <v>-18699.66</v>
      </c>
      <c r="E17" s="19"/>
      <c r="F17" s="19"/>
      <c r="G17" s="19">
        <v>-3299.9399999999996</v>
      </c>
      <c r="H17" s="19">
        <v>0</v>
      </c>
      <c r="I17" s="37">
        <f t="shared" si="1"/>
        <v>-21999.599999999999</v>
      </c>
      <c r="K17" s="19"/>
      <c r="L17" s="19"/>
      <c r="M17" s="19"/>
      <c r="N17" s="19">
        <v>-18699.66</v>
      </c>
      <c r="O17" s="19"/>
      <c r="P17" s="19"/>
      <c r="Q17" s="19"/>
      <c r="R17" s="19">
        <v>-3299.9399999999996</v>
      </c>
      <c r="S17" s="19"/>
      <c r="T17" s="19"/>
      <c r="U17" s="19"/>
      <c r="V17" s="19"/>
      <c r="W17" s="19"/>
      <c r="X17" s="38">
        <f t="shared" si="2"/>
        <v>-21999.599999999999</v>
      </c>
    </row>
    <row r="18" spans="3:24" x14ac:dyDescent="0.25">
      <c r="C18" s="7" t="s">
        <v>23</v>
      </c>
      <c r="D18" s="19">
        <v>-28213.919999999998</v>
      </c>
      <c r="E18" s="19"/>
      <c r="F18" s="19"/>
      <c r="G18" s="19"/>
      <c r="H18" s="19">
        <v>-3134.88</v>
      </c>
      <c r="I18" s="37">
        <f t="shared" si="1"/>
        <v>-31348.799999999999</v>
      </c>
      <c r="K18" s="19"/>
      <c r="L18" s="19"/>
      <c r="M18" s="19"/>
      <c r="N18" s="19">
        <v>-28213.919999999998</v>
      </c>
      <c r="O18" s="19"/>
      <c r="P18" s="19"/>
      <c r="Q18" s="19"/>
      <c r="R18" s="19"/>
      <c r="S18" s="19"/>
      <c r="T18" s="19"/>
      <c r="U18" s="19"/>
      <c r="V18" s="19"/>
      <c r="W18" s="19">
        <v>-3134.88</v>
      </c>
      <c r="X18" s="38">
        <f t="shared" si="2"/>
        <v>-31348.799999999999</v>
      </c>
    </row>
    <row r="19" spans="3:24" x14ac:dyDescent="0.25">
      <c r="C19" s="7" t="s">
        <v>27</v>
      </c>
      <c r="D19" s="19">
        <v>-37724.119999999995</v>
      </c>
      <c r="E19" s="19"/>
      <c r="F19" s="19">
        <v>-1985.48</v>
      </c>
      <c r="G19" s="19"/>
      <c r="H19" s="19"/>
      <c r="I19" s="37">
        <f t="shared" si="1"/>
        <v>-39709.599999999999</v>
      </c>
      <c r="K19" s="19"/>
      <c r="L19" s="19">
        <v>-1985.48</v>
      </c>
      <c r="M19" s="19"/>
      <c r="N19" s="19">
        <v>-37724.119999999995</v>
      </c>
      <c r="O19" s="19"/>
      <c r="P19" s="19"/>
      <c r="Q19" s="19"/>
      <c r="R19" s="19"/>
      <c r="S19" s="19"/>
      <c r="T19" s="19"/>
      <c r="U19" s="19"/>
      <c r="V19" s="19"/>
      <c r="W19" s="19"/>
      <c r="X19" s="38">
        <f t="shared" si="2"/>
        <v>-39709.599999999999</v>
      </c>
    </row>
    <row r="20" spans="3:24" x14ac:dyDescent="0.25">
      <c r="C20" s="7" t="s">
        <v>28</v>
      </c>
      <c r="D20" s="19">
        <v>-18860.8</v>
      </c>
      <c r="E20" s="19"/>
      <c r="F20" s="19"/>
      <c r="G20" s="19"/>
      <c r="H20" s="19"/>
      <c r="I20" s="37">
        <f t="shared" si="1"/>
        <v>-18860.8</v>
      </c>
      <c r="K20" s="19"/>
      <c r="L20" s="19"/>
      <c r="M20" s="19"/>
      <c r="N20" s="19">
        <v>-18860.8</v>
      </c>
      <c r="O20" s="19"/>
      <c r="P20" s="19"/>
      <c r="Q20" s="19"/>
      <c r="R20" s="19"/>
      <c r="S20" s="19"/>
      <c r="T20" s="19"/>
      <c r="U20" s="19"/>
      <c r="V20" s="19"/>
      <c r="W20" s="19"/>
      <c r="X20" s="38">
        <f t="shared" si="2"/>
        <v>-18860.8</v>
      </c>
    </row>
    <row r="21" spans="3:24" x14ac:dyDescent="0.25">
      <c r="C21" s="7"/>
      <c r="D21" s="19"/>
      <c r="E21" s="19"/>
      <c r="F21" s="19"/>
      <c r="G21" s="19"/>
      <c r="H21" s="19"/>
      <c r="I21" s="37">
        <f t="shared" si="1"/>
        <v>0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38">
        <f t="shared" si="2"/>
        <v>0</v>
      </c>
    </row>
    <row r="22" spans="3:24" x14ac:dyDescent="0.25">
      <c r="C22" s="7"/>
      <c r="D22" s="19"/>
      <c r="E22" s="19"/>
      <c r="F22" s="19"/>
      <c r="G22" s="19"/>
      <c r="H22" s="19"/>
      <c r="I22" s="37">
        <f t="shared" si="1"/>
        <v>0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38">
        <f t="shared" si="2"/>
        <v>0</v>
      </c>
    </row>
    <row r="23" spans="3:24" x14ac:dyDescent="0.25">
      <c r="C23" s="7"/>
      <c r="D23" s="19"/>
      <c r="E23" s="19"/>
      <c r="F23" s="19"/>
      <c r="G23" s="19"/>
      <c r="H23" s="19"/>
      <c r="I23" s="37">
        <f t="shared" si="1"/>
        <v>0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38">
        <f t="shared" si="2"/>
        <v>0</v>
      </c>
    </row>
    <row r="24" spans="3:24" x14ac:dyDescent="0.25">
      <c r="C24" s="7"/>
      <c r="D24" s="19"/>
      <c r="E24" s="19"/>
      <c r="F24" s="19"/>
      <c r="G24" s="19"/>
      <c r="H24" s="19"/>
      <c r="I24" s="37">
        <f t="shared" si="1"/>
        <v>0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38">
        <f t="shared" si="2"/>
        <v>0</v>
      </c>
    </row>
    <row r="25" spans="3:24" x14ac:dyDescent="0.25">
      <c r="C25" s="7"/>
      <c r="D25" s="19"/>
      <c r="E25" s="19"/>
      <c r="F25" s="19"/>
      <c r="G25" s="19"/>
      <c r="H25" s="19"/>
      <c r="I25" s="37">
        <f t="shared" si="1"/>
        <v>0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38">
        <f t="shared" si="2"/>
        <v>0</v>
      </c>
    </row>
    <row r="26" spans="3:24" x14ac:dyDescent="0.25">
      <c r="C26" s="7"/>
      <c r="D26" s="19"/>
      <c r="E26" s="19"/>
      <c r="F26" s="19"/>
      <c r="G26" s="19"/>
      <c r="H26" s="19"/>
      <c r="I26" s="37">
        <f t="shared" si="1"/>
        <v>0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38">
        <f t="shared" si="2"/>
        <v>0</v>
      </c>
    </row>
    <row r="27" spans="3:24" x14ac:dyDescent="0.25">
      <c r="C27" s="7"/>
      <c r="D27" s="19"/>
      <c r="E27" s="19"/>
      <c r="F27" s="19"/>
      <c r="G27" s="19"/>
      <c r="H27" s="19"/>
      <c r="I27" s="37">
        <f t="shared" si="1"/>
        <v>0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38">
        <f t="shared" si="2"/>
        <v>0</v>
      </c>
    </row>
    <row r="28" spans="3:24" x14ac:dyDescent="0.25">
      <c r="C28" s="7"/>
      <c r="D28" s="19"/>
      <c r="E28" s="19"/>
      <c r="F28" s="19"/>
      <c r="G28" s="19"/>
      <c r="H28" s="19"/>
      <c r="I28" s="37">
        <f t="shared" si="1"/>
        <v>0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38">
        <f t="shared" si="2"/>
        <v>0</v>
      </c>
    </row>
    <row r="29" spans="3:24" x14ac:dyDescent="0.25">
      <c r="C29" s="7"/>
      <c r="D29" s="19"/>
      <c r="E29" s="19"/>
      <c r="F29" s="19"/>
      <c r="G29" s="19"/>
      <c r="H29" s="19"/>
      <c r="I29" s="37">
        <f t="shared" si="1"/>
        <v>0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38">
        <f t="shared" si="2"/>
        <v>0</v>
      </c>
    </row>
    <row r="30" spans="3:24" x14ac:dyDescent="0.25">
      <c r="C30" s="7"/>
      <c r="D30" s="19"/>
      <c r="E30" s="19"/>
      <c r="F30" s="19"/>
      <c r="G30" s="19"/>
      <c r="H30" s="19"/>
      <c r="I30" s="37">
        <f t="shared" si="1"/>
        <v>0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38">
        <f t="shared" si="2"/>
        <v>0</v>
      </c>
    </row>
    <row r="31" spans="3:24" x14ac:dyDescent="0.25">
      <c r="C31" s="7"/>
      <c r="D31" s="19"/>
      <c r="E31" s="19"/>
      <c r="F31" s="19"/>
      <c r="G31" s="19"/>
      <c r="H31" s="19"/>
      <c r="I31" s="37">
        <f t="shared" si="1"/>
        <v>0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38">
        <f t="shared" si="2"/>
        <v>0</v>
      </c>
    </row>
    <row r="32" spans="3:24" x14ac:dyDescent="0.25">
      <c r="C32" s="7"/>
      <c r="D32" s="19"/>
      <c r="E32" s="19"/>
      <c r="F32" s="19"/>
      <c r="G32" s="19"/>
      <c r="H32" s="19"/>
      <c r="I32" s="37">
        <f t="shared" si="1"/>
        <v>0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38">
        <f t="shared" si="2"/>
        <v>0</v>
      </c>
    </row>
    <row r="33" spans="3:24" x14ac:dyDescent="0.25">
      <c r="C33" s="7"/>
      <c r="D33" s="19"/>
      <c r="E33" s="19"/>
      <c r="F33" s="19"/>
      <c r="G33" s="19"/>
      <c r="H33" s="19"/>
      <c r="I33" s="37">
        <f t="shared" si="1"/>
        <v>0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38">
        <f t="shared" si="2"/>
        <v>0</v>
      </c>
    </row>
    <row r="34" spans="3:24" x14ac:dyDescent="0.25">
      <c r="C34" s="7"/>
      <c r="D34" s="19"/>
      <c r="E34" s="19"/>
      <c r="F34" s="19"/>
      <c r="G34" s="19"/>
      <c r="H34" s="19"/>
      <c r="I34" s="37">
        <f t="shared" si="1"/>
        <v>0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38">
        <f t="shared" si="2"/>
        <v>0</v>
      </c>
    </row>
    <row r="35" spans="3:24" x14ac:dyDescent="0.25">
      <c r="C35" s="7"/>
      <c r="D35" s="19"/>
      <c r="E35" s="19"/>
      <c r="F35" s="19"/>
      <c r="G35" s="19"/>
      <c r="H35" s="19"/>
      <c r="I35" s="37">
        <f t="shared" si="1"/>
        <v>0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38">
        <f t="shared" si="2"/>
        <v>0</v>
      </c>
    </row>
    <row r="36" spans="3:24" x14ac:dyDescent="0.25">
      <c r="C36" s="7"/>
      <c r="D36" s="19"/>
      <c r="E36" s="19"/>
      <c r="F36" s="19"/>
      <c r="G36" s="19"/>
      <c r="H36" s="19"/>
      <c r="I36" s="37">
        <f t="shared" si="1"/>
        <v>0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38">
        <f t="shared" si="2"/>
        <v>0</v>
      </c>
    </row>
    <row r="37" spans="3:24" x14ac:dyDescent="0.25">
      <c r="C37" s="7"/>
      <c r="D37" s="19"/>
      <c r="E37" s="19"/>
      <c r="F37" s="19"/>
      <c r="G37" s="19"/>
      <c r="H37" s="19"/>
      <c r="I37" s="37">
        <f t="shared" si="1"/>
        <v>0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38">
        <f t="shared" si="2"/>
        <v>0</v>
      </c>
    </row>
    <row r="38" spans="3:24" x14ac:dyDescent="0.25">
      <c r="C38" s="7"/>
      <c r="D38" s="19"/>
      <c r="E38" s="19"/>
      <c r="F38" s="19"/>
      <c r="G38" s="19"/>
      <c r="H38" s="19"/>
      <c r="I38" s="37">
        <f t="shared" si="1"/>
        <v>0</v>
      </c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38">
        <f>SUM(K38:W38)</f>
        <v>0</v>
      </c>
    </row>
  </sheetData>
  <hyperlinks>
    <hyperlink ref="X2" location="Index!A1" display="Home" xr:uid="{FB4AEDE9-1FA0-48AD-906C-85C753B14913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3625-F88D-45C5-AA59-387E77704C85}">
  <sheetPr codeName="Sheet11">
    <tabColor theme="9" tint="0.79998168889431442"/>
    <outlinePr summaryBelow="0" summaryRight="0"/>
  </sheetPr>
  <dimension ref="A1:X92"/>
  <sheetViews>
    <sheetView showGridLines="0" tabSelected="1" zoomScale="85" zoomScaleNormal="85" workbookViewId="0">
      <pane ySplit="12" topLeftCell="A13" activePane="bottomLeft" state="frozen"/>
      <selection activeCell="F10" sqref="F10"/>
      <selection pane="bottomLeft" activeCell="F32" sqref="F32"/>
    </sheetView>
  </sheetViews>
  <sheetFormatPr defaultColWidth="0" defaultRowHeight="13.5" outlineLevelRow="1" x14ac:dyDescent="0.25"/>
  <cols>
    <col min="1" max="2" width="1.7109375" style="1" customWidth="1"/>
    <col min="3" max="3" width="30.140625" style="1" bestFit="1" customWidth="1"/>
    <col min="4" max="4" width="19.7109375" style="1" bestFit="1" customWidth="1"/>
    <col min="5" max="5" width="1.7109375" style="1" customWidth="1"/>
    <col min="6" max="19" width="12.7109375" style="1" customWidth="1"/>
    <col min="20" max="20" width="1.7109375" style="1" customWidth="1"/>
    <col min="21" max="21" width="9.140625" style="1" hidden="1" customWidth="1"/>
    <col min="22" max="24" width="0" style="1" hidden="1" customWidth="1"/>
    <col min="25" max="16384" width="9.140625" style="1" hidden="1"/>
  </cols>
  <sheetData>
    <row r="1" spans="1:20" x14ac:dyDescent="0.25">
      <c r="A1" s="3"/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1" x14ac:dyDescent="0.35">
      <c r="A2" s="3"/>
      <c r="B2" s="4" t="s">
        <v>217</v>
      </c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70" t="s">
        <v>211</v>
      </c>
      <c r="T2" s="2"/>
    </row>
    <row r="3" spans="1:20" ht="19.5" x14ac:dyDescent="0.3">
      <c r="A3" s="3"/>
      <c r="B3" s="5" t="s">
        <v>119</v>
      </c>
      <c r="C3" s="3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7" spans="1:20" x14ac:dyDescent="0.25">
      <c r="C7" s="22" t="s">
        <v>0</v>
      </c>
      <c r="F7" s="23">
        <f>'13W CFF'!$G$7</f>
        <v>46237</v>
      </c>
      <c r="G7" s="23">
        <f t="shared" ref="G7:R7" si="0">F8+1</f>
        <v>46244</v>
      </c>
      <c r="H7" s="23">
        <f t="shared" si="0"/>
        <v>46251</v>
      </c>
      <c r="I7" s="23">
        <f t="shared" si="0"/>
        <v>46258</v>
      </c>
      <c r="J7" s="23">
        <f t="shared" si="0"/>
        <v>46265</v>
      </c>
      <c r="K7" s="23">
        <f t="shared" si="0"/>
        <v>46272</v>
      </c>
      <c r="L7" s="23">
        <f t="shared" si="0"/>
        <v>46279</v>
      </c>
      <c r="M7" s="23">
        <f t="shared" si="0"/>
        <v>46286</v>
      </c>
      <c r="N7" s="23">
        <f t="shared" si="0"/>
        <v>46293</v>
      </c>
      <c r="O7" s="23">
        <f t="shared" si="0"/>
        <v>46300</v>
      </c>
      <c r="P7" s="23">
        <f t="shared" si="0"/>
        <v>46307</v>
      </c>
      <c r="Q7" s="23">
        <f t="shared" si="0"/>
        <v>46314</v>
      </c>
      <c r="R7" s="23">
        <f t="shared" si="0"/>
        <v>46321</v>
      </c>
      <c r="S7" s="30"/>
    </row>
    <row r="8" spans="1:20" x14ac:dyDescent="0.25">
      <c r="C8" s="22" t="s">
        <v>86</v>
      </c>
      <c r="F8" s="24">
        <f t="shared" ref="F8:R8" si="1">F7+6</f>
        <v>46243</v>
      </c>
      <c r="G8" s="24">
        <f t="shared" si="1"/>
        <v>46250</v>
      </c>
      <c r="H8" s="24">
        <f t="shared" si="1"/>
        <v>46257</v>
      </c>
      <c r="I8" s="24">
        <f t="shared" si="1"/>
        <v>46264</v>
      </c>
      <c r="J8" s="24">
        <f t="shared" si="1"/>
        <v>46271</v>
      </c>
      <c r="K8" s="24">
        <f t="shared" si="1"/>
        <v>46278</v>
      </c>
      <c r="L8" s="24">
        <f t="shared" si="1"/>
        <v>46285</v>
      </c>
      <c r="M8" s="24">
        <f t="shared" si="1"/>
        <v>46292</v>
      </c>
      <c r="N8" s="24">
        <f t="shared" si="1"/>
        <v>46299</v>
      </c>
      <c r="O8" s="24">
        <f t="shared" si="1"/>
        <v>46306</v>
      </c>
      <c r="P8" s="24">
        <f t="shared" si="1"/>
        <v>46313</v>
      </c>
      <c r="Q8" s="24">
        <f t="shared" si="1"/>
        <v>46320</v>
      </c>
      <c r="R8" s="24">
        <f t="shared" si="1"/>
        <v>46327</v>
      </c>
      <c r="S8" s="31"/>
    </row>
    <row r="9" spans="1:20" x14ac:dyDescent="0.25">
      <c r="C9" s="22" t="s">
        <v>87</v>
      </c>
      <c r="F9" s="9">
        <v>1</v>
      </c>
      <c r="G9" s="9">
        <v>2</v>
      </c>
      <c r="H9" s="9">
        <v>3</v>
      </c>
      <c r="I9" s="9">
        <v>4</v>
      </c>
      <c r="J9" s="9">
        <v>5</v>
      </c>
      <c r="K9" s="9">
        <v>6</v>
      </c>
      <c r="L9" s="9">
        <v>7</v>
      </c>
      <c r="M9" s="9">
        <v>8</v>
      </c>
      <c r="N9" s="9">
        <v>9</v>
      </c>
      <c r="O9" s="9">
        <v>10</v>
      </c>
      <c r="P9" s="9">
        <v>11</v>
      </c>
      <c r="Q9" s="9">
        <v>12</v>
      </c>
      <c r="R9" s="9">
        <v>13</v>
      </c>
      <c r="S9" s="32"/>
    </row>
    <row r="10" spans="1:20" x14ac:dyDescent="0.25">
      <c r="C10" s="22" t="s">
        <v>88</v>
      </c>
      <c r="F10" s="9">
        <f>WEEKNUM(F7, 21)</f>
        <v>32</v>
      </c>
      <c r="G10" s="9">
        <f t="shared" ref="G10:R10" si="2">WEEKNUM(G7, 21)</f>
        <v>33</v>
      </c>
      <c r="H10" s="9">
        <f t="shared" si="2"/>
        <v>34</v>
      </c>
      <c r="I10" s="9">
        <f t="shared" si="2"/>
        <v>35</v>
      </c>
      <c r="J10" s="9">
        <f t="shared" si="2"/>
        <v>36</v>
      </c>
      <c r="K10" s="9">
        <f t="shared" si="2"/>
        <v>37</v>
      </c>
      <c r="L10" s="9">
        <f t="shared" si="2"/>
        <v>38</v>
      </c>
      <c r="M10" s="9">
        <f t="shared" si="2"/>
        <v>39</v>
      </c>
      <c r="N10" s="9">
        <f t="shared" si="2"/>
        <v>40</v>
      </c>
      <c r="O10" s="9">
        <f t="shared" si="2"/>
        <v>41</v>
      </c>
      <c r="P10" s="9">
        <f t="shared" si="2"/>
        <v>42</v>
      </c>
      <c r="Q10" s="9">
        <f t="shared" si="2"/>
        <v>43</v>
      </c>
      <c r="R10" s="9">
        <f t="shared" si="2"/>
        <v>44</v>
      </c>
      <c r="S10" s="32"/>
    </row>
    <row r="11" spans="1:20" x14ac:dyDescent="0.25">
      <c r="C11" s="22" t="s">
        <v>89</v>
      </c>
      <c r="F11" s="9">
        <f t="shared" ref="F11:R11" si="3">YEAR(F7)</f>
        <v>2026</v>
      </c>
      <c r="G11" s="9">
        <f t="shared" si="3"/>
        <v>2026</v>
      </c>
      <c r="H11" s="9">
        <f t="shared" si="3"/>
        <v>2026</v>
      </c>
      <c r="I11" s="9">
        <f t="shared" si="3"/>
        <v>2026</v>
      </c>
      <c r="J11" s="9">
        <f t="shared" si="3"/>
        <v>2026</v>
      </c>
      <c r="K11" s="9">
        <f t="shared" si="3"/>
        <v>2026</v>
      </c>
      <c r="L11" s="9">
        <f t="shared" si="3"/>
        <v>2026</v>
      </c>
      <c r="M11" s="9">
        <f t="shared" si="3"/>
        <v>2026</v>
      </c>
      <c r="N11" s="9">
        <f t="shared" si="3"/>
        <v>2026</v>
      </c>
      <c r="O11" s="9">
        <f t="shared" si="3"/>
        <v>2026</v>
      </c>
      <c r="P11" s="9">
        <f t="shared" si="3"/>
        <v>2026</v>
      </c>
      <c r="Q11" s="9">
        <f t="shared" si="3"/>
        <v>2026</v>
      </c>
      <c r="R11" s="9">
        <f t="shared" si="3"/>
        <v>2026</v>
      </c>
      <c r="S11" s="33"/>
    </row>
    <row r="12" spans="1:20" x14ac:dyDescent="0.25">
      <c r="C12" s="22" t="s">
        <v>90</v>
      </c>
      <c r="F12" s="25" t="s">
        <v>93</v>
      </c>
      <c r="G12" s="25" t="s">
        <v>93</v>
      </c>
      <c r="H12" s="25" t="s">
        <v>93</v>
      </c>
      <c r="I12" s="25" t="s">
        <v>93</v>
      </c>
      <c r="J12" s="25" t="s">
        <v>93</v>
      </c>
      <c r="K12" s="25" t="s">
        <v>93</v>
      </c>
      <c r="L12" s="25" t="s">
        <v>93</v>
      </c>
      <c r="M12" s="25" t="s">
        <v>93</v>
      </c>
      <c r="N12" s="25" t="s">
        <v>93</v>
      </c>
      <c r="O12" s="25" t="s">
        <v>93</v>
      </c>
      <c r="P12" s="25" t="s">
        <v>93</v>
      </c>
      <c r="Q12" s="25" t="s">
        <v>93</v>
      </c>
      <c r="R12" s="25" t="s">
        <v>93</v>
      </c>
      <c r="S12" s="34" t="s">
        <v>91</v>
      </c>
    </row>
    <row r="13" spans="1:20" collapsed="1" x14ac:dyDescent="0.25"/>
    <row r="14" spans="1:20" hidden="1" outlineLevel="1" x14ac:dyDescent="0.25">
      <c r="C14" s="1" t="s">
        <v>113</v>
      </c>
      <c r="F14" s="42">
        <f>EOMONTH(F7,0)</f>
        <v>46265</v>
      </c>
      <c r="G14" s="42">
        <f t="shared" ref="G14:R14" si="4">EOMONTH(G7,0)</f>
        <v>46265</v>
      </c>
      <c r="H14" s="42">
        <f t="shared" si="4"/>
        <v>46265</v>
      </c>
      <c r="I14" s="42">
        <f t="shared" si="4"/>
        <v>46265</v>
      </c>
      <c r="J14" s="42">
        <f t="shared" si="4"/>
        <v>46265</v>
      </c>
      <c r="K14" s="42">
        <f t="shared" si="4"/>
        <v>46295</v>
      </c>
      <c r="L14" s="42">
        <f t="shared" si="4"/>
        <v>46295</v>
      </c>
      <c r="M14" s="42">
        <f t="shared" si="4"/>
        <v>46295</v>
      </c>
      <c r="N14" s="42">
        <f t="shared" si="4"/>
        <v>46295</v>
      </c>
      <c r="O14" s="42">
        <f t="shared" si="4"/>
        <v>46326</v>
      </c>
      <c r="P14" s="42">
        <f t="shared" si="4"/>
        <v>46326</v>
      </c>
      <c r="Q14" s="42">
        <f t="shared" si="4"/>
        <v>46326</v>
      </c>
      <c r="R14" s="42">
        <f t="shared" si="4"/>
        <v>46326</v>
      </c>
    </row>
    <row r="15" spans="1:20" hidden="1" outlineLevel="1" x14ac:dyDescent="0.25">
      <c r="C15" s="1" t="s">
        <v>114</v>
      </c>
      <c r="F15" s="40">
        <f t="shared" ref="F15:M15" si="5">IF( AND( F14 &gt;=F7, F14 &lt;=F8), 1, 0)</f>
        <v>0</v>
      </c>
      <c r="G15" s="40">
        <f t="shared" si="5"/>
        <v>0</v>
      </c>
      <c r="H15" s="40">
        <f t="shared" si="5"/>
        <v>0</v>
      </c>
      <c r="I15" s="40">
        <f t="shared" si="5"/>
        <v>0</v>
      </c>
      <c r="J15" s="40">
        <f t="shared" si="5"/>
        <v>1</v>
      </c>
      <c r="K15" s="40">
        <f t="shared" si="5"/>
        <v>0</v>
      </c>
      <c r="L15" s="40">
        <f t="shared" si="5"/>
        <v>0</v>
      </c>
      <c r="M15" s="40">
        <f t="shared" si="5"/>
        <v>0</v>
      </c>
      <c r="N15" s="40">
        <f>IF( AND( N14 &gt;=N7, N14 &lt;=N8), 1, 0)</f>
        <v>1</v>
      </c>
      <c r="O15" s="40">
        <f t="shared" ref="O15:R15" si="6">IF( AND( O14 &gt;=O7, O14 &lt;=O8), 1, 0)</f>
        <v>0</v>
      </c>
      <c r="P15" s="40">
        <f t="shared" si="6"/>
        <v>0</v>
      </c>
      <c r="Q15" s="40">
        <f t="shared" si="6"/>
        <v>0</v>
      </c>
      <c r="R15" s="40">
        <f t="shared" si="6"/>
        <v>1</v>
      </c>
    </row>
    <row r="16" spans="1:20" hidden="1" outlineLevel="1" x14ac:dyDescent="0.25">
      <c r="C16" s="1" t="s">
        <v>117</v>
      </c>
      <c r="F16" s="40">
        <f>IF( AND(DAY(F7)&gt;=1, DAY(F7)&lt;=7), 1, 0)</f>
        <v>1</v>
      </c>
      <c r="G16" s="40">
        <f t="shared" ref="G16:R16" si="7">IF( AND(DAY(G7)&gt;=1, DAY(G7)&lt;=7), 1, 0)</f>
        <v>0</v>
      </c>
      <c r="H16" s="40">
        <f t="shared" si="7"/>
        <v>0</v>
      </c>
      <c r="I16" s="40">
        <f t="shared" si="7"/>
        <v>0</v>
      </c>
      <c r="J16" s="40">
        <f t="shared" si="7"/>
        <v>0</v>
      </c>
      <c r="K16" s="40">
        <f t="shared" si="7"/>
        <v>1</v>
      </c>
      <c r="L16" s="40">
        <f t="shared" si="7"/>
        <v>0</v>
      </c>
      <c r="M16" s="40">
        <f t="shared" si="7"/>
        <v>0</v>
      </c>
      <c r="N16" s="40">
        <f t="shared" si="7"/>
        <v>0</v>
      </c>
      <c r="O16" s="40">
        <f t="shared" si="7"/>
        <v>1</v>
      </c>
      <c r="P16" s="40">
        <f t="shared" si="7"/>
        <v>0</v>
      </c>
      <c r="Q16" s="40">
        <f t="shared" si="7"/>
        <v>0</v>
      </c>
      <c r="R16" s="40">
        <f t="shared" si="7"/>
        <v>0</v>
      </c>
    </row>
    <row r="17" spans="3:19" hidden="1" outlineLevel="1" x14ac:dyDescent="0.25">
      <c r="C17" s="1" t="s">
        <v>115</v>
      </c>
      <c r="F17" s="40">
        <f>IF( AND(DAY(F7)&gt;=8, DAY(F7)&lt;=14), 1, 0)</f>
        <v>0</v>
      </c>
      <c r="G17" s="40">
        <f t="shared" ref="G17:R17" si="8">IF( AND(DAY(G7)&gt;=8, DAY(G7)&lt;=14), 1, 0)</f>
        <v>1</v>
      </c>
      <c r="H17" s="40">
        <f t="shared" si="8"/>
        <v>0</v>
      </c>
      <c r="I17" s="40">
        <f t="shared" si="8"/>
        <v>0</v>
      </c>
      <c r="J17" s="40">
        <f t="shared" si="8"/>
        <v>0</v>
      </c>
      <c r="K17" s="40">
        <f t="shared" si="8"/>
        <v>0</v>
      </c>
      <c r="L17" s="40">
        <f t="shared" si="8"/>
        <v>1</v>
      </c>
      <c r="M17" s="40">
        <f t="shared" si="8"/>
        <v>0</v>
      </c>
      <c r="N17" s="40">
        <f t="shared" si="8"/>
        <v>0</v>
      </c>
      <c r="O17" s="40">
        <f t="shared" si="8"/>
        <v>0</v>
      </c>
      <c r="P17" s="40">
        <f t="shared" si="8"/>
        <v>1</v>
      </c>
      <c r="Q17" s="40">
        <f t="shared" si="8"/>
        <v>0</v>
      </c>
      <c r="R17" s="40">
        <f t="shared" si="8"/>
        <v>0</v>
      </c>
    </row>
    <row r="18" spans="3:19" hidden="1" outlineLevel="1" x14ac:dyDescent="0.25">
      <c r="C18" s="1" t="s">
        <v>118</v>
      </c>
      <c r="F18" s="40">
        <f>IF( AND(DAY(F7)&gt;=15, DAY(F7)&lt;=21), 1, 0)</f>
        <v>0</v>
      </c>
      <c r="G18" s="40">
        <f t="shared" ref="G18:R18" si="9">IF( AND(DAY(G7)&gt;=15, DAY(G7)&lt;=21), 1, 0)</f>
        <v>0</v>
      </c>
      <c r="H18" s="40">
        <f t="shared" si="9"/>
        <v>1</v>
      </c>
      <c r="I18" s="40">
        <f t="shared" si="9"/>
        <v>0</v>
      </c>
      <c r="J18" s="40">
        <f t="shared" si="9"/>
        <v>0</v>
      </c>
      <c r="K18" s="40">
        <f t="shared" si="9"/>
        <v>0</v>
      </c>
      <c r="L18" s="40">
        <f t="shared" si="9"/>
        <v>0</v>
      </c>
      <c r="M18" s="40">
        <f t="shared" si="9"/>
        <v>1</v>
      </c>
      <c r="N18" s="40">
        <f t="shared" si="9"/>
        <v>0</v>
      </c>
      <c r="O18" s="40">
        <f t="shared" si="9"/>
        <v>0</v>
      </c>
      <c r="P18" s="40">
        <f t="shared" si="9"/>
        <v>0</v>
      </c>
      <c r="Q18" s="40">
        <f t="shared" si="9"/>
        <v>1</v>
      </c>
      <c r="R18" s="40">
        <f t="shared" si="9"/>
        <v>0</v>
      </c>
    </row>
    <row r="19" spans="3:19" hidden="1" outlineLevel="1" x14ac:dyDescent="0.25">
      <c r="C19" s="1" t="s">
        <v>116</v>
      </c>
      <c r="F19" s="40">
        <f>IF( AND(DAY(F7)&gt;=22, DAY(F7)&lt;=28), 1, 0)</f>
        <v>0</v>
      </c>
      <c r="G19" s="40">
        <f t="shared" ref="G19:R19" si="10">IF( AND(DAY(G7)&gt;=22, DAY(G7)&lt;=28), 1, 0)</f>
        <v>0</v>
      </c>
      <c r="H19" s="40">
        <f t="shared" si="10"/>
        <v>0</v>
      </c>
      <c r="I19" s="40">
        <f t="shared" si="10"/>
        <v>1</v>
      </c>
      <c r="J19" s="40">
        <f t="shared" si="10"/>
        <v>0</v>
      </c>
      <c r="K19" s="40">
        <f t="shared" si="10"/>
        <v>0</v>
      </c>
      <c r="L19" s="40">
        <f t="shared" si="10"/>
        <v>0</v>
      </c>
      <c r="M19" s="40">
        <f t="shared" si="10"/>
        <v>0</v>
      </c>
      <c r="N19" s="40">
        <f t="shared" si="10"/>
        <v>1</v>
      </c>
      <c r="O19" s="40">
        <f t="shared" si="10"/>
        <v>0</v>
      </c>
      <c r="P19" s="40">
        <f t="shared" si="10"/>
        <v>0</v>
      </c>
      <c r="Q19" s="40">
        <f t="shared" si="10"/>
        <v>0</v>
      </c>
      <c r="R19" s="40">
        <f t="shared" si="10"/>
        <v>1</v>
      </c>
    </row>
    <row r="20" spans="3:19" ht="5.0999999999999996" customHeight="1" x14ac:dyDescent="0.25"/>
    <row r="21" spans="3:19" x14ac:dyDescent="0.25">
      <c r="C21" s="1" t="str">
        <f>'Category lookups'!E8</f>
        <v>Product revenue</v>
      </c>
      <c r="F21" s="19">
        <v>90000</v>
      </c>
      <c r="G21" s="19">
        <v>90000</v>
      </c>
      <c r="H21" s="19">
        <v>90000</v>
      </c>
      <c r="I21" s="19">
        <v>90000</v>
      </c>
      <c r="J21" s="19">
        <v>100000</v>
      </c>
      <c r="K21" s="19">
        <v>100000</v>
      </c>
      <c r="L21" s="19">
        <v>100000</v>
      </c>
      <c r="M21" s="19">
        <v>100000</v>
      </c>
      <c r="N21" s="19">
        <v>100000</v>
      </c>
      <c r="O21" s="19">
        <v>110000</v>
      </c>
      <c r="P21" s="19">
        <v>110000</v>
      </c>
      <c r="Q21" s="19">
        <v>110000</v>
      </c>
      <c r="R21" s="19">
        <v>110000</v>
      </c>
      <c r="S21" s="38">
        <f>SUM(F21:R21)</f>
        <v>1300000</v>
      </c>
    </row>
    <row r="22" spans="3:19" x14ac:dyDescent="0.25">
      <c r="C22" s="1" t="str">
        <f>'Category lookups'!E9</f>
        <v>Services revenue</v>
      </c>
      <c r="F22" s="19">
        <v>11000</v>
      </c>
      <c r="G22" s="19">
        <v>11000</v>
      </c>
      <c r="H22" s="19">
        <v>11000</v>
      </c>
      <c r="I22" s="19">
        <v>11000</v>
      </c>
      <c r="J22" s="19">
        <v>15000</v>
      </c>
      <c r="K22" s="19">
        <v>15000</v>
      </c>
      <c r="L22" s="19">
        <v>15000</v>
      </c>
      <c r="M22" s="19">
        <v>15000</v>
      </c>
      <c r="N22" s="19">
        <v>15000</v>
      </c>
      <c r="O22" s="19">
        <v>16000</v>
      </c>
      <c r="P22" s="19">
        <v>16000</v>
      </c>
      <c r="Q22" s="19">
        <v>16000</v>
      </c>
      <c r="R22" s="19">
        <v>16000</v>
      </c>
      <c r="S22" s="38">
        <f t="shared" ref="S22:S23" si="11">SUM(F22:R22)</f>
        <v>183000</v>
      </c>
    </row>
    <row r="23" spans="3:19" x14ac:dyDescent="0.25">
      <c r="C23" s="1" t="str">
        <f>'Category lookups'!E10</f>
        <v>Other operating income 1</v>
      </c>
      <c r="F23" s="19">
        <v>2000</v>
      </c>
      <c r="G23" s="19">
        <v>2000</v>
      </c>
      <c r="H23" s="19">
        <v>2000</v>
      </c>
      <c r="I23" s="19">
        <v>2000</v>
      </c>
      <c r="J23" s="19">
        <v>2000</v>
      </c>
      <c r="K23" s="19">
        <v>2000</v>
      </c>
      <c r="L23" s="19">
        <v>2000</v>
      </c>
      <c r="M23" s="19">
        <v>2000</v>
      </c>
      <c r="N23" s="19">
        <v>2000</v>
      </c>
      <c r="O23" s="19">
        <v>2000</v>
      </c>
      <c r="P23" s="19">
        <v>2000</v>
      </c>
      <c r="Q23" s="19">
        <v>2000</v>
      </c>
      <c r="R23" s="19">
        <v>2000</v>
      </c>
      <c r="S23" s="38">
        <f t="shared" si="11"/>
        <v>26000</v>
      </c>
    </row>
    <row r="24" spans="3:19" x14ac:dyDescent="0.25">
      <c r="C24" s="1" t="str">
        <f>'Category lookups'!E11</f>
        <v>Other operating income 2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38">
        <f t="shared" ref="S24:S25" si="12">SUM(F24:R24)</f>
        <v>0</v>
      </c>
    </row>
    <row r="25" spans="3:19" x14ac:dyDescent="0.25">
      <c r="C25" s="1" t="str">
        <f>'Category lookups'!E12</f>
        <v>Other operating income 3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38">
        <f t="shared" si="12"/>
        <v>0</v>
      </c>
    </row>
    <row r="26" spans="3:19" x14ac:dyDescent="0.25">
      <c r="C26" s="21" t="s">
        <v>131</v>
      </c>
      <c r="F26" s="43">
        <f>SUM(F21:F25)</f>
        <v>103000</v>
      </c>
      <c r="G26" s="43">
        <f t="shared" ref="G26:S26" si="13">SUM(G21:G25)</f>
        <v>103000</v>
      </c>
      <c r="H26" s="43">
        <f t="shared" si="13"/>
        <v>103000</v>
      </c>
      <c r="I26" s="43">
        <f t="shared" si="13"/>
        <v>103000</v>
      </c>
      <c r="J26" s="43">
        <f t="shared" si="13"/>
        <v>117000</v>
      </c>
      <c r="K26" s="43">
        <f t="shared" si="13"/>
        <v>117000</v>
      </c>
      <c r="L26" s="43">
        <f t="shared" si="13"/>
        <v>117000</v>
      </c>
      <c r="M26" s="43">
        <f t="shared" si="13"/>
        <v>117000</v>
      </c>
      <c r="N26" s="43">
        <f t="shared" si="13"/>
        <v>117000</v>
      </c>
      <c r="O26" s="43">
        <f t="shared" si="13"/>
        <v>128000</v>
      </c>
      <c r="P26" s="43">
        <f t="shared" si="13"/>
        <v>128000</v>
      </c>
      <c r="Q26" s="43">
        <f t="shared" si="13"/>
        <v>128000</v>
      </c>
      <c r="R26" s="43">
        <f t="shared" si="13"/>
        <v>128000</v>
      </c>
      <c r="S26" s="43">
        <f t="shared" si="13"/>
        <v>1509000</v>
      </c>
    </row>
    <row r="28" spans="3:19" x14ac:dyDescent="0.25">
      <c r="C28" s="1" t="s">
        <v>106</v>
      </c>
      <c r="F28" s="19">
        <v>45</v>
      </c>
      <c r="G28" s="19">
        <v>45</v>
      </c>
      <c r="H28" s="19">
        <v>45</v>
      </c>
      <c r="I28" s="19">
        <v>45</v>
      </c>
      <c r="J28" s="19">
        <v>45</v>
      </c>
      <c r="K28" s="19">
        <v>45</v>
      </c>
      <c r="L28" s="19">
        <v>45</v>
      </c>
      <c r="M28" s="19">
        <v>45</v>
      </c>
      <c r="N28" s="19">
        <v>45</v>
      </c>
      <c r="O28" s="19">
        <v>45</v>
      </c>
      <c r="P28" s="19">
        <v>45</v>
      </c>
      <c r="Q28" s="19">
        <v>45</v>
      </c>
      <c r="R28" s="19">
        <v>45</v>
      </c>
    </row>
    <row r="29" spans="3:19" x14ac:dyDescent="0.25">
      <c r="C29" s="1" t="s">
        <v>110</v>
      </c>
      <c r="F29" s="16">
        <f t="shared" ref="F29:R29" si="14">ROUND(F28 / 7, 0)</f>
        <v>6</v>
      </c>
      <c r="G29" s="16">
        <f t="shared" si="14"/>
        <v>6</v>
      </c>
      <c r="H29" s="16">
        <f t="shared" si="14"/>
        <v>6</v>
      </c>
      <c r="I29" s="16">
        <f t="shared" si="14"/>
        <v>6</v>
      </c>
      <c r="J29" s="16">
        <f t="shared" si="14"/>
        <v>6</v>
      </c>
      <c r="K29" s="16">
        <f t="shared" si="14"/>
        <v>6</v>
      </c>
      <c r="L29" s="16">
        <f t="shared" si="14"/>
        <v>6</v>
      </c>
      <c r="M29" s="16">
        <f t="shared" si="14"/>
        <v>6</v>
      </c>
      <c r="N29" s="16">
        <f t="shared" si="14"/>
        <v>6</v>
      </c>
      <c r="O29" s="16">
        <f t="shared" si="14"/>
        <v>6</v>
      </c>
      <c r="P29" s="16">
        <f t="shared" si="14"/>
        <v>6</v>
      </c>
      <c r="Q29" s="16">
        <f t="shared" si="14"/>
        <v>6</v>
      </c>
      <c r="R29" s="16">
        <f t="shared" si="14"/>
        <v>6</v>
      </c>
    </row>
    <row r="30" spans="3:19" x14ac:dyDescent="0.25">
      <c r="C30" s="1" t="s">
        <v>214</v>
      </c>
      <c r="F30" s="16">
        <f t="shared" ref="F30:R30" si="15">F10 + F29</f>
        <v>38</v>
      </c>
      <c r="G30" s="16">
        <f t="shared" si="15"/>
        <v>39</v>
      </c>
      <c r="H30" s="16">
        <f t="shared" si="15"/>
        <v>40</v>
      </c>
      <c r="I30" s="16">
        <f t="shared" si="15"/>
        <v>41</v>
      </c>
      <c r="J30" s="16">
        <f t="shared" si="15"/>
        <v>42</v>
      </c>
      <c r="K30" s="16">
        <f t="shared" si="15"/>
        <v>43</v>
      </c>
      <c r="L30" s="16">
        <f t="shared" si="15"/>
        <v>44</v>
      </c>
      <c r="M30" s="16">
        <f t="shared" si="15"/>
        <v>45</v>
      </c>
      <c r="N30" s="16">
        <f t="shared" si="15"/>
        <v>46</v>
      </c>
      <c r="O30" s="16">
        <f t="shared" si="15"/>
        <v>47</v>
      </c>
      <c r="P30" s="16">
        <f t="shared" si="15"/>
        <v>48</v>
      </c>
      <c r="Q30" s="16">
        <f t="shared" si="15"/>
        <v>49</v>
      </c>
      <c r="R30" s="16">
        <f t="shared" si="15"/>
        <v>50</v>
      </c>
    </row>
    <row r="32" spans="3:19" x14ac:dyDescent="0.25">
      <c r="C32" s="21" t="s">
        <v>107</v>
      </c>
    </row>
    <row r="33" spans="3:19" ht="5.0999999999999996" customHeight="1" x14ac:dyDescent="0.25"/>
    <row r="34" spans="3:19" collapsed="1" x14ac:dyDescent="0.25">
      <c r="C34" s="1" t="str">
        <f>C21</f>
        <v>Product revenue</v>
      </c>
      <c r="D34" s="7" t="s">
        <v>108</v>
      </c>
      <c r="F34" s="16">
        <f>_xlfn.XLOOKUP($D$34, $D$35:$D$44, F35:F44)</f>
        <v>0</v>
      </c>
      <c r="G34" s="16">
        <f t="shared" ref="G34:R34" si="16">_xlfn.XLOOKUP($D$34, $D$35:$D$44, G35:G44)</f>
        <v>0</v>
      </c>
      <c r="H34" s="16">
        <f t="shared" si="16"/>
        <v>0</v>
      </c>
      <c r="I34" s="16">
        <f t="shared" si="16"/>
        <v>0</v>
      </c>
      <c r="J34" s="16">
        <f t="shared" si="16"/>
        <v>0</v>
      </c>
      <c r="K34" s="16">
        <f t="shared" si="16"/>
        <v>0</v>
      </c>
      <c r="L34" s="16">
        <f t="shared" si="16"/>
        <v>90000</v>
      </c>
      <c r="M34" s="16">
        <f t="shared" si="16"/>
        <v>90000</v>
      </c>
      <c r="N34" s="16">
        <f t="shared" si="16"/>
        <v>90000</v>
      </c>
      <c r="O34" s="16">
        <f t="shared" si="16"/>
        <v>90000</v>
      </c>
      <c r="P34" s="16">
        <f t="shared" si="16"/>
        <v>100000</v>
      </c>
      <c r="Q34" s="16">
        <f t="shared" si="16"/>
        <v>100000</v>
      </c>
      <c r="R34" s="16">
        <f t="shared" si="16"/>
        <v>100000</v>
      </c>
      <c r="S34" s="38">
        <f>SUM(F34:R34)</f>
        <v>660000</v>
      </c>
    </row>
    <row r="35" spans="3:19" hidden="1" outlineLevel="1" x14ac:dyDescent="0.25">
      <c r="D35" s="40" t="s">
        <v>108</v>
      </c>
      <c r="F35" s="41">
        <f t="shared" ref="F35:R35" si="17">_xlfn.XLOOKUP(F$10, $F$30:$R$30, $F$21:$R$21, 0)</f>
        <v>0</v>
      </c>
      <c r="G35" s="41">
        <f t="shared" si="17"/>
        <v>0</v>
      </c>
      <c r="H35" s="41">
        <f t="shared" si="17"/>
        <v>0</v>
      </c>
      <c r="I35" s="41">
        <f t="shared" si="17"/>
        <v>0</v>
      </c>
      <c r="J35" s="41">
        <f t="shared" si="17"/>
        <v>0</v>
      </c>
      <c r="K35" s="41">
        <f t="shared" si="17"/>
        <v>0</v>
      </c>
      <c r="L35" s="41">
        <f t="shared" si="17"/>
        <v>90000</v>
      </c>
      <c r="M35" s="41">
        <f t="shared" si="17"/>
        <v>90000</v>
      </c>
      <c r="N35" s="41">
        <f t="shared" si="17"/>
        <v>90000</v>
      </c>
      <c r="O35" s="41">
        <f t="shared" si="17"/>
        <v>90000</v>
      </c>
      <c r="P35" s="41">
        <f t="shared" si="17"/>
        <v>100000</v>
      </c>
      <c r="Q35" s="41">
        <f t="shared" si="17"/>
        <v>100000</v>
      </c>
      <c r="R35" s="41">
        <f t="shared" si="17"/>
        <v>100000</v>
      </c>
      <c r="S35" s="38">
        <f t="shared" ref="S35:S44" si="18">SUM(F35:R35)</f>
        <v>660000</v>
      </c>
    </row>
    <row r="36" spans="3:19" hidden="1" outlineLevel="1" x14ac:dyDescent="0.25">
      <c r="D36" s="40" t="s">
        <v>113</v>
      </c>
      <c r="F36" s="41">
        <f>IF(F$15 = 1, F$21, 0)</f>
        <v>0</v>
      </c>
      <c r="G36" s="41">
        <f>IF(G$15 = 1, SUM($F$21:G$21)- SUM($F$36:F$36), 0)</f>
        <v>0</v>
      </c>
      <c r="H36" s="41">
        <f>IF(H$15 = 1, SUM($F$21:H$21)- SUM($F$36:G$36), 0)</f>
        <v>0</v>
      </c>
      <c r="I36" s="41">
        <f>IF(I$15 = 1, SUM($F$21:I$21)- SUM($F$36:H$36), 0)</f>
        <v>0</v>
      </c>
      <c r="J36" s="41">
        <f>IF(J$15 = 1, SUM($F$21:J$21)- SUM($F$36:I$36), 0)</f>
        <v>460000</v>
      </c>
      <c r="K36" s="41">
        <f>IF(K$15 = 1, SUM($F$21:K$21)- SUM($F$36:J$36), 0)</f>
        <v>0</v>
      </c>
      <c r="L36" s="41">
        <f>IF(L$15 = 1, SUM($F$21:L$21)- SUM($F$36:K$36), 0)</f>
        <v>0</v>
      </c>
      <c r="M36" s="41">
        <f>IF(M$15 = 1, SUM($F$21:M$21)- SUM($F$36:L$36), 0)</f>
        <v>0</v>
      </c>
      <c r="N36" s="41">
        <f>IF(N$15 = 1, SUM($F$21:N$21)- SUM($F$36:M$36), 0)</f>
        <v>400000</v>
      </c>
      <c r="O36" s="41">
        <f>IF(O$15 = 1, SUM($F$21:O$21)- SUM($F$36:N$36), 0)</f>
        <v>0</v>
      </c>
      <c r="P36" s="41">
        <f>IF(P$15 = 1, SUM($F$21:P$21)- SUM($F$36:O$36), 0)</f>
        <v>0</v>
      </c>
      <c r="Q36" s="41">
        <f>IF(Q$15 = 1, SUM($F$21:Q$21)- SUM($F$36:P$36), 0)</f>
        <v>0</v>
      </c>
      <c r="R36" s="41">
        <f>IF(R$15 = 1, SUM($F$21:R$21)- SUM($F$36:Q$36), 0)</f>
        <v>440000</v>
      </c>
      <c r="S36" s="38">
        <f t="shared" si="18"/>
        <v>1300000</v>
      </c>
    </row>
    <row r="37" spans="3:19" hidden="1" outlineLevel="1" x14ac:dyDescent="0.25">
      <c r="D37" s="40" t="s">
        <v>127</v>
      </c>
      <c r="F37" s="41">
        <f>F$21</f>
        <v>90000</v>
      </c>
      <c r="G37" s="41">
        <f t="shared" ref="G37:R37" si="19">G$21</f>
        <v>90000</v>
      </c>
      <c r="H37" s="41">
        <f t="shared" si="19"/>
        <v>90000</v>
      </c>
      <c r="I37" s="41">
        <f t="shared" si="19"/>
        <v>90000</v>
      </c>
      <c r="J37" s="41">
        <f t="shared" si="19"/>
        <v>100000</v>
      </c>
      <c r="K37" s="41">
        <f t="shared" si="19"/>
        <v>100000</v>
      </c>
      <c r="L37" s="41">
        <f t="shared" si="19"/>
        <v>100000</v>
      </c>
      <c r="M37" s="41">
        <f t="shared" si="19"/>
        <v>100000</v>
      </c>
      <c r="N37" s="41">
        <f t="shared" si="19"/>
        <v>100000</v>
      </c>
      <c r="O37" s="41">
        <f t="shared" si="19"/>
        <v>110000</v>
      </c>
      <c r="P37" s="41">
        <f t="shared" si="19"/>
        <v>110000</v>
      </c>
      <c r="Q37" s="41">
        <f t="shared" si="19"/>
        <v>110000</v>
      </c>
      <c r="R37" s="41">
        <f t="shared" si="19"/>
        <v>110000</v>
      </c>
      <c r="S37" s="38">
        <f t="shared" si="18"/>
        <v>1300000</v>
      </c>
    </row>
    <row r="38" spans="3:19" hidden="1" outlineLevel="1" x14ac:dyDescent="0.25">
      <c r="D38" s="40" t="s">
        <v>120</v>
      </c>
      <c r="F38" s="41">
        <f>IF($F$16 = 1, $F$21, 0)</f>
        <v>90000</v>
      </c>
      <c r="G38" s="41">
        <f>IF(G$16 = 1, SUM($F$21:G$21) - SUM($F$38:F$38), 0)</f>
        <v>0</v>
      </c>
      <c r="H38" s="41">
        <f>IF(H$16 = 1, SUM($F$21:H$21) - SUM($F$38:G$38), 0)</f>
        <v>0</v>
      </c>
      <c r="I38" s="41">
        <f>IF(I$16 = 1, SUM($F$21:I$21) - SUM($F$38:H$38), 0)</f>
        <v>0</v>
      </c>
      <c r="J38" s="41">
        <f>IF(J$16 = 1, SUM($F$21:J$21) - SUM($F$38:I$38), 0)</f>
        <v>0</v>
      </c>
      <c r="K38" s="41">
        <f>IF(K$16 = 1, SUM($F$21:K$21) - SUM($F$38:J$38), 0)</f>
        <v>470000</v>
      </c>
      <c r="L38" s="41">
        <f>IF(L$16 = 1, SUM($F$21:L$21) - SUM($F$38:K$38), 0)</f>
        <v>0</v>
      </c>
      <c r="M38" s="41">
        <f>IF(M$16 = 1, SUM($F$21:M$21) - SUM($F$38:L$38), 0)</f>
        <v>0</v>
      </c>
      <c r="N38" s="41">
        <f>IF(N$16 = 1, SUM($F$21:N$21) - SUM($F$38:M$38), 0)</f>
        <v>0</v>
      </c>
      <c r="O38" s="41">
        <f>IF(O$16 = 1, SUM($F$21:O$21) - SUM($F$38:N$38), 0)</f>
        <v>410000</v>
      </c>
      <c r="P38" s="41">
        <f>IF(P$16 = 1, SUM($F$21:P$21) - SUM($F$38:O$38), 0)</f>
        <v>0</v>
      </c>
      <c r="Q38" s="41">
        <f>IF(Q$16 = 1, SUM($F$21:Q$21) - SUM($F$38:P$38), 0)</f>
        <v>0</v>
      </c>
      <c r="R38" s="41">
        <f>IF(R$16 = 1, SUM($F$21:R$21) - SUM($F$38:Q$38), 0)</f>
        <v>0</v>
      </c>
      <c r="S38" s="38">
        <f t="shared" si="18"/>
        <v>970000</v>
      </c>
    </row>
    <row r="39" spans="3:19" hidden="1" outlineLevel="1" x14ac:dyDescent="0.25">
      <c r="D39" s="40" t="s">
        <v>123</v>
      </c>
      <c r="F39" s="41">
        <f>IF($F$17 = 1, $F$21, 0)</f>
        <v>0</v>
      </c>
      <c r="G39" s="41">
        <f>IF(G$17 = 1, SUM($F$21:G$21) - SUM($F$39:F$39), 0)</f>
        <v>180000</v>
      </c>
      <c r="H39" s="41">
        <f>IF(H$17 = 1, SUM($F$21:H$21) - SUM($F$39:G$39), 0)</f>
        <v>0</v>
      </c>
      <c r="I39" s="41">
        <f>IF(I$17 = 1, SUM($F$21:I$21) - SUM($F$39:H$39), 0)</f>
        <v>0</v>
      </c>
      <c r="J39" s="41">
        <f>IF(J$17 = 1, SUM($F$21:J$21) - SUM($F$39:I$39), 0)</f>
        <v>0</v>
      </c>
      <c r="K39" s="41">
        <f>IF(K$17 = 1, SUM($F$21:K$21) - SUM($F$39:J$39), 0)</f>
        <v>0</v>
      </c>
      <c r="L39" s="41">
        <f>IF(L$17 = 1, SUM($F$21:L$21) - SUM($F$39:K$39), 0)</f>
        <v>480000</v>
      </c>
      <c r="M39" s="41">
        <f>IF(M$17 = 1, SUM($F$21:M$21) - SUM($F$39:L$39), 0)</f>
        <v>0</v>
      </c>
      <c r="N39" s="41">
        <f>IF(N$17 = 1, SUM($F$21:N$21) - SUM($F$39:M$39), 0)</f>
        <v>0</v>
      </c>
      <c r="O39" s="41">
        <f>IF(O$17 = 1, SUM($F$21:O$21) - SUM($F$39:N$39), 0)</f>
        <v>0</v>
      </c>
      <c r="P39" s="41">
        <f>IF(P$17 = 1, SUM($F$21:P$21) - SUM($F$39:O$39), 0)</f>
        <v>420000</v>
      </c>
      <c r="Q39" s="41">
        <f>IF(Q$17 = 1, SUM($F$21:Q$21) - SUM($F$39:P$39), 0)</f>
        <v>0</v>
      </c>
      <c r="R39" s="41">
        <f>IF(R$17 = 1, SUM($F$21:R$21) - SUM($F$39:Q$39), 0)</f>
        <v>0</v>
      </c>
      <c r="S39" s="38">
        <f t="shared" si="18"/>
        <v>1080000</v>
      </c>
    </row>
    <row r="40" spans="3:19" hidden="1" outlineLevel="1" x14ac:dyDescent="0.25">
      <c r="D40" s="40" t="s">
        <v>124</v>
      </c>
      <c r="F40" s="41">
        <f>IF($F$18 = 1, $F$21, 0)</f>
        <v>0</v>
      </c>
      <c r="G40" s="41">
        <f>IF(G$18 = 1, SUM($F$21:G$21) - SUM($F$40:F$40), 0)</f>
        <v>0</v>
      </c>
      <c r="H40" s="41">
        <f>IF(H$18 = 1, SUM($F$21:H$21) - SUM($F$40:G$40), 0)</f>
        <v>270000</v>
      </c>
      <c r="I40" s="41">
        <f>IF(I$18 = 1, SUM($F$21:I$21) - SUM($F$40:H$40), 0)</f>
        <v>0</v>
      </c>
      <c r="J40" s="41">
        <f>IF(J$18 = 1, SUM($F$21:J$21) - SUM($F$40:I$40), 0)</f>
        <v>0</v>
      </c>
      <c r="K40" s="41">
        <f>IF(K$18 = 1, SUM($F$21:K$21) - SUM($F$40:J$40), 0)</f>
        <v>0</v>
      </c>
      <c r="L40" s="41">
        <f>IF(L$18 = 1, SUM($F$21:L$21) - SUM($F$40:K$40), 0)</f>
        <v>0</v>
      </c>
      <c r="M40" s="41">
        <f>IF(M$18 = 1, SUM($F$21:M$21) - SUM($F$40:L$40), 0)</f>
        <v>490000</v>
      </c>
      <c r="N40" s="41">
        <f>IF(N$18 = 1, SUM($F$21:N$21) - SUM($F$40:M$40), 0)</f>
        <v>0</v>
      </c>
      <c r="O40" s="41">
        <f>IF(O$18 = 1, SUM($F$21:O$21) - SUM($F$40:N$40), 0)</f>
        <v>0</v>
      </c>
      <c r="P40" s="41">
        <f>IF(P$18 = 1, SUM($F$21:P$21) - SUM($F$40:O$40), 0)</f>
        <v>0</v>
      </c>
      <c r="Q40" s="41">
        <f>IF(Q$18 = 1, SUM($F$21:Q$21) - SUM($F$40:P$40), 0)</f>
        <v>430000</v>
      </c>
      <c r="R40" s="41">
        <f>IF(R$18 = 1, SUM($F$21:R$21) - SUM($F$40:Q$40), 0)</f>
        <v>0</v>
      </c>
      <c r="S40" s="38">
        <f t="shared" si="18"/>
        <v>1190000</v>
      </c>
    </row>
    <row r="41" spans="3:19" hidden="1" outlineLevel="1" x14ac:dyDescent="0.25">
      <c r="D41" s="40" t="s">
        <v>125</v>
      </c>
      <c r="F41" s="41">
        <f>IF($F$19 = 1, $F$21, 0)</f>
        <v>0</v>
      </c>
      <c r="G41" s="41">
        <f>IF(G$19 = 1, SUM($F$21:G$21) - SUM($F$41:F$41), 0)</f>
        <v>0</v>
      </c>
      <c r="H41" s="41">
        <f>IF(H$19 = 1, SUM($F$21:H$21) - SUM($F$41:G$41), 0)</f>
        <v>0</v>
      </c>
      <c r="I41" s="41">
        <f>IF(I$19 = 1, SUM($F$21:I$21) - SUM($F$41:H$41), 0)</f>
        <v>360000</v>
      </c>
      <c r="J41" s="41">
        <f>IF(J$19 = 1, SUM($F$21:J$21) - SUM($F$41:I$41), 0)</f>
        <v>0</v>
      </c>
      <c r="K41" s="41">
        <f>IF(K$19 = 1, SUM($F$21:K$21) - SUM($F$41:J$41), 0)</f>
        <v>0</v>
      </c>
      <c r="L41" s="41">
        <f>IF(L$19 = 1, SUM($F$21:L$21) - SUM($F$41:K$41), 0)</f>
        <v>0</v>
      </c>
      <c r="M41" s="41">
        <f>IF(M$19 = 1, SUM($F$21:M$21) - SUM($F$41:L$41), 0)</f>
        <v>0</v>
      </c>
      <c r="N41" s="41">
        <f>IF(N$19 = 1, SUM($F$21:N$21) - SUM($F$41:M$41), 0)</f>
        <v>500000</v>
      </c>
      <c r="O41" s="41">
        <f>IF(O$19 = 1, SUM($F$21:O$21) - SUM($F$41:N$41), 0)</f>
        <v>0</v>
      </c>
      <c r="P41" s="41">
        <f>IF(P$19 = 1, SUM($F$21:P$21) - SUM($F$41:O$41), 0)</f>
        <v>0</v>
      </c>
      <c r="Q41" s="41">
        <f>IF(Q$19 = 1, SUM($F$21:Q$21) - SUM($F$41:P$41), 0)</f>
        <v>0</v>
      </c>
      <c r="R41" s="41">
        <f>IF(R$19 = 1, SUM($F$21:R$21) - SUM($F$41:Q$41), 0)</f>
        <v>440000</v>
      </c>
      <c r="S41" s="38">
        <f t="shared" si="18"/>
        <v>1300000</v>
      </c>
    </row>
    <row r="42" spans="3:19" hidden="1" outlineLevel="1" x14ac:dyDescent="0.25">
      <c r="D42" s="40" t="s">
        <v>121</v>
      </c>
      <c r="F42" s="41">
        <f>IF( OR(F$16=1, F$18=1), F$21, 0)</f>
        <v>90000</v>
      </c>
      <c r="G42" s="41">
        <f>IF( OR(G$16=1, G$18=1), SUM($F$21:G$21) - SUM($F$42:F$42), 0)</f>
        <v>0</v>
      </c>
      <c r="H42" s="41">
        <f>IF( OR(H$16=1, H$18=1), SUM($F$21:H$21) - SUM($F$42:G$42), 0)</f>
        <v>180000</v>
      </c>
      <c r="I42" s="41">
        <f>IF( OR(I$16=1, I$18=1), SUM($F$21:I$21) - SUM($F$42:H$42), 0)</f>
        <v>0</v>
      </c>
      <c r="J42" s="41">
        <f>IF( OR(J$16=1, J$18=1), SUM($F$21:J$21) - SUM($F$42:I$42), 0)</f>
        <v>0</v>
      </c>
      <c r="K42" s="41">
        <f>IF( OR(K$16=1, K$18=1), SUM($F$21:K$21) - SUM($F$42:J$42), 0)</f>
        <v>290000</v>
      </c>
      <c r="L42" s="41">
        <f>IF( OR(L$16=1, L$18=1), SUM($F$21:L$21) - SUM($F$42:K$42), 0)</f>
        <v>0</v>
      </c>
      <c r="M42" s="41">
        <f>IF( OR(M$16=1, M$18=1), SUM($F$21:M$21) - SUM($F$42:L$42), 0)</f>
        <v>200000</v>
      </c>
      <c r="N42" s="41">
        <f>IF( OR(N$16=1, N$18=1), SUM($F$21:N$21) - SUM($F$42:M$42), 0)</f>
        <v>0</v>
      </c>
      <c r="O42" s="41">
        <f>IF( OR(O$16=1, O$18=1), SUM($F$21:O$21) - SUM($F$42:N$42), 0)</f>
        <v>210000</v>
      </c>
      <c r="P42" s="41">
        <f>IF( OR(P$16=1, P$18=1), SUM($F$21:P$21) - SUM($F$42:O$42), 0)</f>
        <v>0</v>
      </c>
      <c r="Q42" s="41">
        <f>IF( OR(Q$16=1, Q$18=1), SUM($F$21:Q$21) - SUM($F$42:P$42), 0)</f>
        <v>220000</v>
      </c>
      <c r="R42" s="41">
        <f>IF( OR(R$16=1, R$18=1), SUM($F$21:R$21) - SUM($F$42:Q$42), 0)</f>
        <v>0</v>
      </c>
      <c r="S42" s="38">
        <f t="shared" si="18"/>
        <v>1190000</v>
      </c>
    </row>
    <row r="43" spans="3:19" hidden="1" outlineLevel="1" x14ac:dyDescent="0.25">
      <c r="D43" s="40" t="s">
        <v>122</v>
      </c>
      <c r="F43" s="41">
        <f>IF( OR(F$17=1, F$19=1), F$21, 0)</f>
        <v>0</v>
      </c>
      <c r="G43" s="41">
        <f>IF( OR(G$17=1, G$19=1), SUM($F$21:G$21) - SUM($F$43:F$43), 0)</f>
        <v>180000</v>
      </c>
      <c r="H43" s="41">
        <f>IF( OR(H$17=1, H$19=1), SUM($F$21:H$21) - SUM($F$43:G$43), 0)</f>
        <v>0</v>
      </c>
      <c r="I43" s="41">
        <f>IF( OR(I$17=1, I$19=1), SUM($F$21:I$21) - SUM($F$43:H$43), 0)</f>
        <v>180000</v>
      </c>
      <c r="J43" s="41">
        <f>IF( OR(J$17=1, J$19=1), SUM($F$21:J$21) - SUM($F$43:I$43), 0)</f>
        <v>0</v>
      </c>
      <c r="K43" s="41">
        <f>IF( OR(K$17=1, K$19=1), SUM($F$21:K$21) - SUM($F$43:J$43), 0)</f>
        <v>0</v>
      </c>
      <c r="L43" s="41">
        <f>IF( OR(L$17=1, L$19=1), SUM($F$21:L$21) - SUM($F$43:K$43), 0)</f>
        <v>300000</v>
      </c>
      <c r="M43" s="41">
        <f>IF( OR(M$17=1, M$19=1), SUM($F$21:M$21) - SUM($F$43:L$43), 0)</f>
        <v>0</v>
      </c>
      <c r="N43" s="41">
        <f>IF( OR(N$17=1, N$19=1), SUM($F$21:N$21) - SUM($F$43:M$43), 0)</f>
        <v>200000</v>
      </c>
      <c r="O43" s="41">
        <f>IF( OR(O$17=1, O$19=1), SUM($F$21:O$21) - SUM($F$43:N$43), 0)</f>
        <v>0</v>
      </c>
      <c r="P43" s="41">
        <f>IF( OR(P$17=1, P$19=1), SUM($F$21:P$21) - SUM($F$43:O$43), 0)</f>
        <v>220000</v>
      </c>
      <c r="Q43" s="41">
        <f>IF( OR(Q$17=1, Q$19=1), SUM($F$21:Q$21) - SUM($F$43:P$43), 0)</f>
        <v>0</v>
      </c>
      <c r="R43" s="41">
        <f>IF( OR(R$17=1, R$19=1), SUM($F$21:R$21) - SUM($F$43:Q$43), 0)</f>
        <v>220000</v>
      </c>
      <c r="S43" s="38">
        <f t="shared" si="18"/>
        <v>1300000</v>
      </c>
    </row>
    <row r="44" spans="3:19" hidden="1" outlineLevel="1" x14ac:dyDescent="0.25">
      <c r="D44" s="40" t="s">
        <v>109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38">
        <f t="shared" si="18"/>
        <v>0</v>
      </c>
    </row>
    <row r="45" spans="3:19" ht="5.0999999999999996" customHeight="1" x14ac:dyDescent="0.25"/>
    <row r="46" spans="3:19" collapsed="1" x14ac:dyDescent="0.25">
      <c r="C46" s="1" t="str">
        <f>C22</f>
        <v>Services revenue</v>
      </c>
      <c r="D46" s="7" t="s">
        <v>108</v>
      </c>
      <c r="F46" s="16">
        <f>_xlfn.XLOOKUP($D$46, $D$47:$D$56, F47:F56)</f>
        <v>0</v>
      </c>
      <c r="G46" s="16">
        <f t="shared" ref="G46:R46" si="20">_xlfn.XLOOKUP($D$46, $D$47:$D$56, G47:G56)</f>
        <v>0</v>
      </c>
      <c r="H46" s="16">
        <f t="shared" si="20"/>
        <v>0</v>
      </c>
      <c r="I46" s="16">
        <f t="shared" si="20"/>
        <v>0</v>
      </c>
      <c r="J46" s="16">
        <f t="shared" si="20"/>
        <v>0</v>
      </c>
      <c r="K46" s="16">
        <f t="shared" si="20"/>
        <v>0</v>
      </c>
      <c r="L46" s="16">
        <f t="shared" si="20"/>
        <v>11000</v>
      </c>
      <c r="M46" s="16">
        <f t="shared" si="20"/>
        <v>11000</v>
      </c>
      <c r="N46" s="16">
        <f t="shared" si="20"/>
        <v>11000</v>
      </c>
      <c r="O46" s="16">
        <f t="shared" si="20"/>
        <v>11000</v>
      </c>
      <c r="P46" s="16">
        <f t="shared" si="20"/>
        <v>15000</v>
      </c>
      <c r="Q46" s="16">
        <f t="shared" si="20"/>
        <v>15000</v>
      </c>
      <c r="R46" s="16">
        <f t="shared" si="20"/>
        <v>15000</v>
      </c>
      <c r="S46" s="38">
        <f>SUM(F46:R46)</f>
        <v>89000</v>
      </c>
    </row>
    <row r="47" spans="3:19" hidden="1" outlineLevel="1" x14ac:dyDescent="0.25">
      <c r="D47" s="40" t="s">
        <v>108</v>
      </c>
      <c r="F47" s="41">
        <f t="shared" ref="F47:R47" si="21">_xlfn.XLOOKUP(F$10, $F$30:$R$30, $F$22:$R$22, 0)</f>
        <v>0</v>
      </c>
      <c r="G47" s="41">
        <f t="shared" si="21"/>
        <v>0</v>
      </c>
      <c r="H47" s="41">
        <f t="shared" si="21"/>
        <v>0</v>
      </c>
      <c r="I47" s="41">
        <f t="shared" si="21"/>
        <v>0</v>
      </c>
      <c r="J47" s="41">
        <f t="shared" si="21"/>
        <v>0</v>
      </c>
      <c r="K47" s="41">
        <f t="shared" si="21"/>
        <v>0</v>
      </c>
      <c r="L47" s="41">
        <f t="shared" si="21"/>
        <v>11000</v>
      </c>
      <c r="M47" s="41">
        <f t="shared" si="21"/>
        <v>11000</v>
      </c>
      <c r="N47" s="41">
        <f t="shared" si="21"/>
        <v>11000</v>
      </c>
      <c r="O47" s="41">
        <f t="shared" si="21"/>
        <v>11000</v>
      </c>
      <c r="P47" s="41">
        <f t="shared" si="21"/>
        <v>15000</v>
      </c>
      <c r="Q47" s="41">
        <f t="shared" si="21"/>
        <v>15000</v>
      </c>
      <c r="R47" s="41">
        <f t="shared" si="21"/>
        <v>15000</v>
      </c>
      <c r="S47" s="38">
        <f t="shared" ref="S47:S56" si="22">SUM(F47:R47)</f>
        <v>89000</v>
      </c>
    </row>
    <row r="48" spans="3:19" hidden="1" outlineLevel="1" x14ac:dyDescent="0.25">
      <c r="D48" s="40" t="s">
        <v>113</v>
      </c>
      <c r="F48" s="41">
        <f>IF(F$15 = 1, F$22, 0)</f>
        <v>0</v>
      </c>
      <c r="G48" s="41">
        <f>IF(G$15 = 1, SUM($F$22:G$22)- SUM($F$48:F$48), 0)</f>
        <v>0</v>
      </c>
      <c r="H48" s="41">
        <f>IF(H$15 = 1, SUM($F$22:H$22)- SUM($F$48:G$48), 0)</f>
        <v>0</v>
      </c>
      <c r="I48" s="41">
        <f>IF(I$15 = 1, SUM($F$22:I$22)- SUM($F$48:H$48), 0)</f>
        <v>0</v>
      </c>
      <c r="J48" s="41">
        <f>IF(J$15 = 1, SUM($F$22:J$22)- SUM($F$48:I$48), 0)</f>
        <v>59000</v>
      </c>
      <c r="K48" s="41">
        <f>IF(K$15 = 1, SUM($F$22:K$22)- SUM($F$48:J$48), 0)</f>
        <v>0</v>
      </c>
      <c r="L48" s="41">
        <f>IF(L$15 = 1, SUM($F$22:L$22)- SUM($F$48:K$48), 0)</f>
        <v>0</v>
      </c>
      <c r="M48" s="41">
        <f>IF(M$15 = 1, SUM($F$22:M$22)- SUM($F$48:L$48), 0)</f>
        <v>0</v>
      </c>
      <c r="N48" s="41">
        <f>IF(N$15 = 1, SUM($F$22:N$22)- SUM($F$48:M$48), 0)</f>
        <v>60000</v>
      </c>
      <c r="O48" s="41">
        <f>IF(O$15 = 1, SUM($F$22:O$22)- SUM($F$48:N$48), 0)</f>
        <v>0</v>
      </c>
      <c r="P48" s="41">
        <f>IF(P$15 = 1, SUM($F$22:P$22)- SUM($F$48:O$48), 0)</f>
        <v>0</v>
      </c>
      <c r="Q48" s="41">
        <f>IF(Q$15 = 1, SUM($F$22:Q$22)- SUM($F$48:P$48), 0)</f>
        <v>0</v>
      </c>
      <c r="R48" s="41">
        <f>IF(R$15 = 1, SUM($F$22:R$22)- SUM($F$48:Q$48), 0)</f>
        <v>64000</v>
      </c>
      <c r="S48" s="38">
        <f t="shared" si="22"/>
        <v>183000</v>
      </c>
    </row>
    <row r="49" spans="3:19" hidden="1" outlineLevel="1" x14ac:dyDescent="0.25">
      <c r="D49" s="40" t="s">
        <v>127</v>
      </c>
      <c r="F49" s="41">
        <f>F$22</f>
        <v>11000</v>
      </c>
      <c r="G49" s="41">
        <f t="shared" ref="G49:R49" si="23">G$22</f>
        <v>11000</v>
      </c>
      <c r="H49" s="41">
        <f t="shared" si="23"/>
        <v>11000</v>
      </c>
      <c r="I49" s="41">
        <f t="shared" si="23"/>
        <v>11000</v>
      </c>
      <c r="J49" s="41">
        <f t="shared" si="23"/>
        <v>15000</v>
      </c>
      <c r="K49" s="41">
        <f t="shared" si="23"/>
        <v>15000</v>
      </c>
      <c r="L49" s="41">
        <f t="shared" si="23"/>
        <v>15000</v>
      </c>
      <c r="M49" s="41">
        <f t="shared" si="23"/>
        <v>15000</v>
      </c>
      <c r="N49" s="41">
        <f t="shared" si="23"/>
        <v>15000</v>
      </c>
      <c r="O49" s="41">
        <f t="shared" si="23"/>
        <v>16000</v>
      </c>
      <c r="P49" s="41">
        <f t="shared" si="23"/>
        <v>16000</v>
      </c>
      <c r="Q49" s="41">
        <f t="shared" si="23"/>
        <v>16000</v>
      </c>
      <c r="R49" s="41">
        <f t="shared" si="23"/>
        <v>16000</v>
      </c>
      <c r="S49" s="38">
        <f t="shared" si="22"/>
        <v>183000</v>
      </c>
    </row>
    <row r="50" spans="3:19" hidden="1" outlineLevel="1" x14ac:dyDescent="0.25">
      <c r="D50" s="40" t="s">
        <v>120</v>
      </c>
      <c r="F50" s="41">
        <f>IF($F$16 = 1, $F$22, 0)</f>
        <v>11000</v>
      </c>
      <c r="G50" s="41">
        <f>IF(G$16 = 1, SUM($F$22:G$22) - SUM($F$50:F$50), 0)</f>
        <v>0</v>
      </c>
      <c r="H50" s="41">
        <f>IF(H$16 = 1, SUM($F$22:H$22) - SUM($F$50:G$50), 0)</f>
        <v>0</v>
      </c>
      <c r="I50" s="41">
        <f>IF(I$16 = 1, SUM($F$22:I$22) - SUM($F$50:H$50), 0)</f>
        <v>0</v>
      </c>
      <c r="J50" s="41">
        <f>IF(J$16 = 1, SUM($F$22:J$22) - SUM($F$50:I$50), 0)</f>
        <v>0</v>
      </c>
      <c r="K50" s="41">
        <f>IF(K$16 = 1, SUM($F$22:K$22) - SUM($F$50:J$50), 0)</f>
        <v>63000</v>
      </c>
      <c r="L50" s="41">
        <f>IF(L$16 = 1, SUM($F$22:L$22) - SUM($F$50:K$50), 0)</f>
        <v>0</v>
      </c>
      <c r="M50" s="41">
        <f>IF(M$16 = 1, SUM($F$22:M$22) - SUM($F$50:L$50), 0)</f>
        <v>0</v>
      </c>
      <c r="N50" s="41">
        <f>IF(N$16 = 1, SUM($F$22:N$22) - SUM($F$50:M$50), 0)</f>
        <v>0</v>
      </c>
      <c r="O50" s="41">
        <f>IF(O$16 = 1, SUM($F$22:O$22) - SUM($F$50:N$50), 0)</f>
        <v>61000</v>
      </c>
      <c r="P50" s="41">
        <f>IF(P$16 = 1, SUM($F$22:P$22) - SUM($F$50:O$50), 0)</f>
        <v>0</v>
      </c>
      <c r="Q50" s="41">
        <f>IF(Q$16 = 1, SUM($F$22:Q$22) - SUM($F$50:P$50), 0)</f>
        <v>0</v>
      </c>
      <c r="R50" s="41">
        <f>IF(R$16 = 1, SUM($F$22:R$22) - SUM($F$50:Q$50), 0)</f>
        <v>0</v>
      </c>
      <c r="S50" s="38">
        <f t="shared" si="22"/>
        <v>135000</v>
      </c>
    </row>
    <row r="51" spans="3:19" hidden="1" outlineLevel="1" x14ac:dyDescent="0.25">
      <c r="D51" s="40" t="s">
        <v>123</v>
      </c>
      <c r="F51" s="41">
        <f>IF($F$17 = 1, $F$22, 0)</f>
        <v>0</v>
      </c>
      <c r="G51" s="41">
        <f>IF(G$17 = 1, SUM($F$22:G$22) - SUM($F$51:F$51), 0)</f>
        <v>22000</v>
      </c>
      <c r="H51" s="41">
        <f>IF(H$17 = 1, SUM($F$22:H$22) - SUM($F$51:G$51), 0)</f>
        <v>0</v>
      </c>
      <c r="I51" s="41">
        <f>IF(I$17 = 1, SUM($F$22:I$22) - SUM($F$51:H$51), 0)</f>
        <v>0</v>
      </c>
      <c r="J51" s="41">
        <f>IF(J$17 = 1, SUM($F$22:J$22) - SUM($F$51:I$51), 0)</f>
        <v>0</v>
      </c>
      <c r="K51" s="41">
        <f>IF(K$17 = 1, SUM($F$22:K$22) - SUM($F$51:J$51), 0)</f>
        <v>0</v>
      </c>
      <c r="L51" s="41">
        <f>IF(L$17 = 1, SUM($F$22:L$22) - SUM($F$51:K$51), 0)</f>
        <v>67000</v>
      </c>
      <c r="M51" s="41">
        <f>IF(M$17 = 1, SUM($F$22:M$22) - SUM($F$51:L$51), 0)</f>
        <v>0</v>
      </c>
      <c r="N51" s="41">
        <f>IF(N$17 = 1, SUM($F$22:N$22) - SUM($F$51:M$51), 0)</f>
        <v>0</v>
      </c>
      <c r="O51" s="41">
        <f>IF(O$17 = 1, SUM($F$22:O$22) - SUM($F$51:N$51), 0)</f>
        <v>0</v>
      </c>
      <c r="P51" s="41">
        <f>IF(P$17 = 1, SUM($F$22:P$22) - SUM($F$51:O$51), 0)</f>
        <v>62000</v>
      </c>
      <c r="Q51" s="41">
        <f>IF(Q$17 = 1, SUM($F$22:Q$22) - SUM($F$51:P$51), 0)</f>
        <v>0</v>
      </c>
      <c r="R51" s="41">
        <f>IF(R$17 = 1, SUM($F$22:R$22) - SUM($F$51:Q$51), 0)</f>
        <v>0</v>
      </c>
      <c r="S51" s="38">
        <f t="shared" si="22"/>
        <v>151000</v>
      </c>
    </row>
    <row r="52" spans="3:19" hidden="1" outlineLevel="1" x14ac:dyDescent="0.25">
      <c r="D52" s="40" t="s">
        <v>124</v>
      </c>
      <c r="F52" s="41">
        <f>IF($F$18 = 1, $F$22, 0)</f>
        <v>0</v>
      </c>
      <c r="G52" s="41">
        <f>IF(G$18 = 1, SUM($F$22:G$22) - SUM($F$52:F$52), 0)</f>
        <v>0</v>
      </c>
      <c r="H52" s="41">
        <f>IF(H$18 = 1, SUM($F$22:H$22) - SUM($F$52:G$52), 0)</f>
        <v>33000</v>
      </c>
      <c r="I52" s="41">
        <f>IF(I$18 = 1, SUM($F$22:I$22) - SUM($F$52:H$52), 0)</f>
        <v>0</v>
      </c>
      <c r="J52" s="41">
        <f>IF(J$18 = 1, SUM($F$22:J$22) - SUM($F$52:I$52), 0)</f>
        <v>0</v>
      </c>
      <c r="K52" s="41">
        <f>IF(K$18 = 1, SUM($F$22:K$22) - SUM($F$52:J$52), 0)</f>
        <v>0</v>
      </c>
      <c r="L52" s="41">
        <f>IF(L$18 = 1, SUM($F$22:L$22) - SUM($F$52:K$52), 0)</f>
        <v>0</v>
      </c>
      <c r="M52" s="41">
        <f>IF(M$18 = 1, SUM($F$22:M$22) - SUM($F$52:L$52), 0)</f>
        <v>71000</v>
      </c>
      <c r="N52" s="41">
        <f>IF(N$18 = 1, SUM($F$22:N$22) - SUM($F$52:M$52), 0)</f>
        <v>0</v>
      </c>
      <c r="O52" s="41">
        <f>IF(O$18 = 1, SUM($F$22:O$22) - SUM($F$52:N$52), 0)</f>
        <v>0</v>
      </c>
      <c r="P52" s="41">
        <f>IF(P$18 = 1, SUM($F$22:P$22) - SUM($F$52:O$52), 0)</f>
        <v>0</v>
      </c>
      <c r="Q52" s="41">
        <f>IF(Q$18 = 1, SUM($F$22:Q$22) - SUM($F$52:P$52), 0)</f>
        <v>63000</v>
      </c>
      <c r="R52" s="41">
        <f>IF(R$18 = 1, SUM($F$22:R$22) - SUM($F$52:Q$52), 0)</f>
        <v>0</v>
      </c>
      <c r="S52" s="38">
        <f t="shared" si="22"/>
        <v>167000</v>
      </c>
    </row>
    <row r="53" spans="3:19" hidden="1" outlineLevel="1" x14ac:dyDescent="0.25">
      <c r="D53" s="40" t="s">
        <v>125</v>
      </c>
      <c r="F53" s="41">
        <f>IF($F$19 = 1, $F$22, 0)</f>
        <v>0</v>
      </c>
      <c r="G53" s="41">
        <f>IF(G$19 = 1, SUM($F$22:G$22) - SUM($F$53:F$53), 0)</f>
        <v>0</v>
      </c>
      <c r="H53" s="41">
        <f>IF(H$19 = 1, SUM($F$22:H$22) - SUM($F$53:G$53), 0)</f>
        <v>0</v>
      </c>
      <c r="I53" s="41">
        <f>IF(I$19 = 1, SUM($F$22:I$22) - SUM($F$53:H$53), 0)</f>
        <v>44000</v>
      </c>
      <c r="J53" s="41">
        <f>IF(J$19 = 1, SUM($F$22:J$22) - SUM($F$53:I$53), 0)</f>
        <v>0</v>
      </c>
      <c r="K53" s="41">
        <f>IF(K$19 = 1, SUM($F$22:K$22) - SUM($F$53:J$53), 0)</f>
        <v>0</v>
      </c>
      <c r="L53" s="41">
        <f>IF(L$19 = 1, SUM($F$22:L$22) - SUM($F$53:K$53), 0)</f>
        <v>0</v>
      </c>
      <c r="M53" s="41">
        <f>IF(M$19 = 1, SUM($F$22:M$22) - SUM($F$53:L$53), 0)</f>
        <v>0</v>
      </c>
      <c r="N53" s="41">
        <f>IF(N$19 = 1, SUM($F$22:N$22) - SUM($F$53:M$53), 0)</f>
        <v>75000</v>
      </c>
      <c r="O53" s="41">
        <f>IF(O$19 = 1, SUM($F$22:O$22) - SUM($F$53:N$53), 0)</f>
        <v>0</v>
      </c>
      <c r="P53" s="41">
        <f>IF(P$19 = 1, SUM($F$22:P$22) - SUM($F$53:O$53), 0)</f>
        <v>0</v>
      </c>
      <c r="Q53" s="41">
        <f>IF(Q$19 = 1, SUM($F$22:Q$22) - SUM($F$53:P$53), 0)</f>
        <v>0</v>
      </c>
      <c r="R53" s="41">
        <f>IF(R$19 = 1, SUM($F$22:R$22) - SUM($F$53:Q$53), 0)</f>
        <v>64000</v>
      </c>
      <c r="S53" s="38">
        <f t="shared" si="22"/>
        <v>183000</v>
      </c>
    </row>
    <row r="54" spans="3:19" hidden="1" outlineLevel="1" x14ac:dyDescent="0.25">
      <c r="D54" s="40" t="s">
        <v>121</v>
      </c>
      <c r="F54" s="41">
        <f>IF( OR(F$16=1, F$18=1), F$22, 0)</f>
        <v>11000</v>
      </c>
      <c r="G54" s="41">
        <f>IF( OR(G$16=1, G$18=1), SUM($F$22:G$22) - SUM($F$54:F$54), 0)</f>
        <v>0</v>
      </c>
      <c r="H54" s="41">
        <f>IF( OR(H$16=1, H$18=1), SUM($F$22:H$22) - SUM($F$54:G$54), 0)</f>
        <v>22000</v>
      </c>
      <c r="I54" s="41">
        <f>IF( OR(I$16=1, I$18=1), SUM($F$22:I$22) - SUM($F$54:H$54), 0)</f>
        <v>0</v>
      </c>
      <c r="J54" s="41">
        <f>IF( OR(J$16=1, J$18=1), SUM($F$22:J$22) - SUM($F$54:I$54), 0)</f>
        <v>0</v>
      </c>
      <c r="K54" s="41">
        <f>IF( OR(K$16=1, K$18=1), SUM($F$22:K$22) - SUM($F$54:J$54), 0)</f>
        <v>41000</v>
      </c>
      <c r="L54" s="41">
        <f>IF( OR(L$16=1, L$18=1), SUM($F$22:L$22) - SUM($F$54:K$54), 0)</f>
        <v>0</v>
      </c>
      <c r="M54" s="41">
        <f>IF( OR(M$16=1, M$18=1), SUM($F$22:M$22) - SUM($F$54:L$54), 0)</f>
        <v>30000</v>
      </c>
      <c r="N54" s="41">
        <f>IF( OR(N$16=1, N$18=1), SUM($F$22:N$22) - SUM($F$54:M$54), 0)</f>
        <v>0</v>
      </c>
      <c r="O54" s="41">
        <f>IF( OR(O$16=1, O$18=1), SUM($F$22:O$22) - SUM($F$54:N$54), 0)</f>
        <v>31000</v>
      </c>
      <c r="P54" s="41">
        <f>IF( OR(P$16=1, P$18=1), SUM($F$22:P$22) - SUM($F$54:O$54), 0)</f>
        <v>0</v>
      </c>
      <c r="Q54" s="41">
        <f>IF( OR(Q$16=1, Q$18=1), SUM($F$22:Q$22) - SUM($F$54:P$54), 0)</f>
        <v>32000</v>
      </c>
      <c r="R54" s="41">
        <f>IF( OR(R$16=1, R$18=1), SUM($F$22:R$22) - SUM($F$54:Q$54), 0)</f>
        <v>0</v>
      </c>
      <c r="S54" s="38">
        <f t="shared" si="22"/>
        <v>167000</v>
      </c>
    </row>
    <row r="55" spans="3:19" hidden="1" outlineLevel="1" x14ac:dyDescent="0.25">
      <c r="D55" s="40" t="s">
        <v>122</v>
      </c>
      <c r="F55" s="41">
        <f>IF( OR(F$17=1, F$19=1), F$22, 0)</f>
        <v>0</v>
      </c>
      <c r="G55" s="41">
        <f>IF( OR(G$17=1, G$19=1), SUM($F$22:G$22) - SUM($F$55:F$55), 0)</f>
        <v>22000</v>
      </c>
      <c r="H55" s="41">
        <f>IF( OR(H$17=1, H$19=1), SUM($F$22:H$22) - SUM($F$55:G$55), 0)</f>
        <v>0</v>
      </c>
      <c r="I55" s="41">
        <f>IF( OR(I$17=1, I$19=1), SUM($F$22:I$22) - SUM($F$55:H$55), 0)</f>
        <v>22000</v>
      </c>
      <c r="J55" s="41">
        <f>IF( OR(J$17=1, J$19=1), SUM($F$22:J$22) - SUM($F$55:I$55), 0)</f>
        <v>0</v>
      </c>
      <c r="K55" s="41">
        <f>IF( OR(K$17=1, K$19=1), SUM($F$22:K$22) - SUM($F$55:J$55), 0)</f>
        <v>0</v>
      </c>
      <c r="L55" s="41">
        <f>IF( OR(L$17=1, L$19=1), SUM($F$22:L$22) - SUM($F$55:K$55), 0)</f>
        <v>45000</v>
      </c>
      <c r="M55" s="41">
        <f>IF( OR(M$17=1, M$19=1), SUM($F$22:M$22) - SUM($F$55:L$55), 0)</f>
        <v>0</v>
      </c>
      <c r="N55" s="41">
        <f>IF( OR(N$17=1, N$19=1), SUM($F$22:N$22) - SUM($F$55:M$55), 0)</f>
        <v>30000</v>
      </c>
      <c r="O55" s="41">
        <f>IF( OR(O$17=1, O$19=1), SUM($F$22:O$22) - SUM($F$55:N$55), 0)</f>
        <v>0</v>
      </c>
      <c r="P55" s="41">
        <f>IF( OR(P$17=1, P$19=1), SUM($F$22:P$22) - SUM($F$55:O$55), 0)</f>
        <v>32000</v>
      </c>
      <c r="Q55" s="41">
        <f>IF( OR(Q$17=1, Q$19=1), SUM($F$22:Q$22) - SUM($F$55:P$55), 0)</f>
        <v>0</v>
      </c>
      <c r="R55" s="41">
        <f>IF( OR(R$17=1, R$19=1), SUM($F$22:R$22) - SUM($F$55:Q$55), 0)</f>
        <v>32000</v>
      </c>
      <c r="S55" s="38">
        <f t="shared" si="22"/>
        <v>183000</v>
      </c>
    </row>
    <row r="56" spans="3:19" hidden="1" outlineLevel="1" x14ac:dyDescent="0.25">
      <c r="D56" s="40" t="s">
        <v>109</v>
      </c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38">
        <f t="shared" si="22"/>
        <v>0</v>
      </c>
    </row>
    <row r="57" spans="3:19" ht="5.0999999999999996" customHeight="1" x14ac:dyDescent="0.25"/>
    <row r="58" spans="3:19" collapsed="1" x14ac:dyDescent="0.25">
      <c r="C58" s="1" t="str">
        <f>C23</f>
        <v>Other operating income 1</v>
      </c>
      <c r="D58" s="7" t="s">
        <v>108</v>
      </c>
      <c r="F58" s="16">
        <f>_xlfn.XLOOKUP($D$58, $D$59:$D$68, F59:F68)</f>
        <v>0</v>
      </c>
      <c r="G58" s="16">
        <f t="shared" ref="G58:R58" si="24">_xlfn.XLOOKUP($D$58, $D$59:$D$68, G59:G68)</f>
        <v>0</v>
      </c>
      <c r="H58" s="16">
        <f t="shared" si="24"/>
        <v>0</v>
      </c>
      <c r="I58" s="16">
        <f t="shared" si="24"/>
        <v>0</v>
      </c>
      <c r="J58" s="16">
        <f t="shared" si="24"/>
        <v>0</v>
      </c>
      <c r="K58" s="16">
        <f t="shared" si="24"/>
        <v>0</v>
      </c>
      <c r="L58" s="16">
        <f t="shared" si="24"/>
        <v>2000</v>
      </c>
      <c r="M58" s="16">
        <f t="shared" si="24"/>
        <v>2000</v>
      </c>
      <c r="N58" s="16">
        <f t="shared" si="24"/>
        <v>2000</v>
      </c>
      <c r="O58" s="16">
        <f t="shared" si="24"/>
        <v>2000</v>
      </c>
      <c r="P58" s="16">
        <f t="shared" si="24"/>
        <v>2000</v>
      </c>
      <c r="Q58" s="16">
        <f t="shared" si="24"/>
        <v>2000</v>
      </c>
      <c r="R58" s="16">
        <f t="shared" si="24"/>
        <v>2000</v>
      </c>
      <c r="S58" s="38">
        <f>SUM(F58:R58)</f>
        <v>14000</v>
      </c>
    </row>
    <row r="59" spans="3:19" hidden="1" outlineLevel="1" x14ac:dyDescent="0.25">
      <c r="D59" s="40" t="s">
        <v>108</v>
      </c>
      <c r="F59" s="41">
        <f t="shared" ref="F59:R59" si="25">_xlfn.XLOOKUP(F$10, $F$30:$R$30, $F$23:$R$23, 0)</f>
        <v>0</v>
      </c>
      <c r="G59" s="41">
        <f t="shared" si="25"/>
        <v>0</v>
      </c>
      <c r="H59" s="41">
        <f t="shared" si="25"/>
        <v>0</v>
      </c>
      <c r="I59" s="41">
        <f t="shared" si="25"/>
        <v>0</v>
      </c>
      <c r="J59" s="41">
        <f t="shared" si="25"/>
        <v>0</v>
      </c>
      <c r="K59" s="41">
        <f t="shared" si="25"/>
        <v>0</v>
      </c>
      <c r="L59" s="41">
        <f t="shared" si="25"/>
        <v>2000</v>
      </c>
      <c r="M59" s="41">
        <f t="shared" si="25"/>
        <v>2000</v>
      </c>
      <c r="N59" s="41">
        <f t="shared" si="25"/>
        <v>2000</v>
      </c>
      <c r="O59" s="41">
        <f t="shared" si="25"/>
        <v>2000</v>
      </c>
      <c r="P59" s="41">
        <f t="shared" si="25"/>
        <v>2000</v>
      </c>
      <c r="Q59" s="41">
        <f t="shared" si="25"/>
        <v>2000</v>
      </c>
      <c r="R59" s="41">
        <f t="shared" si="25"/>
        <v>2000</v>
      </c>
      <c r="S59" s="38">
        <f t="shared" ref="S59:S68" si="26">SUM(F59:R59)</f>
        <v>14000</v>
      </c>
    </row>
    <row r="60" spans="3:19" hidden="1" outlineLevel="1" x14ac:dyDescent="0.25">
      <c r="D60" s="40" t="s">
        <v>113</v>
      </c>
      <c r="F60" s="41">
        <f>IF(F$15 = 1, F$23, 0)</f>
        <v>0</v>
      </c>
      <c r="G60" s="41">
        <f>IF(G$15 = 1, SUM($F$23:G$23)- SUM($F$60:F$60), 0)</f>
        <v>0</v>
      </c>
      <c r="H60" s="41">
        <f>IF(H$15 = 1, SUM($F$23:H$23)- SUM($F$60:G$60), 0)</f>
        <v>0</v>
      </c>
      <c r="I60" s="41">
        <f>IF(I$15 = 1, SUM($F$23:I$23)- SUM($F$60:H$60), 0)</f>
        <v>0</v>
      </c>
      <c r="J60" s="41">
        <f>IF(J$15 = 1, SUM($F$23:J$23)- SUM($F$60:I$60), 0)</f>
        <v>10000</v>
      </c>
      <c r="K60" s="41">
        <f>IF(K$15 = 1, SUM($F$23:K$23)- SUM($F$60:J$60), 0)</f>
        <v>0</v>
      </c>
      <c r="L60" s="41">
        <f>IF(L$15 = 1, SUM($F$23:L$23)- SUM($F$60:K$60), 0)</f>
        <v>0</v>
      </c>
      <c r="M60" s="41">
        <f>IF(M$15 = 1, SUM($F$23:M$23)- SUM($F$60:L$60), 0)</f>
        <v>0</v>
      </c>
      <c r="N60" s="41">
        <f>IF(N$15 = 1, SUM($F$23:N$23)- SUM($F$60:M$60), 0)</f>
        <v>8000</v>
      </c>
      <c r="O60" s="41">
        <f>IF(O$15 = 1, SUM($F$23:O$23)- SUM($F$60:N$60), 0)</f>
        <v>0</v>
      </c>
      <c r="P60" s="41">
        <f>IF(P$15 = 1, SUM($F$23:P$23)- SUM($F$60:O$60), 0)</f>
        <v>0</v>
      </c>
      <c r="Q60" s="41">
        <f>IF(Q$15 = 1, SUM($F$23:Q$23)- SUM($F$60:P$60), 0)</f>
        <v>0</v>
      </c>
      <c r="R60" s="41">
        <f>IF(R$15 = 1, SUM($F$23:R$23)- SUM($F$60:Q$60), 0)</f>
        <v>8000</v>
      </c>
      <c r="S60" s="38">
        <f t="shared" si="26"/>
        <v>26000</v>
      </c>
    </row>
    <row r="61" spans="3:19" hidden="1" outlineLevel="1" x14ac:dyDescent="0.25">
      <c r="D61" s="40" t="s">
        <v>127</v>
      </c>
      <c r="F61" s="41">
        <f>F$23</f>
        <v>2000</v>
      </c>
      <c r="G61" s="41">
        <f t="shared" ref="G61:R61" si="27">G$23</f>
        <v>2000</v>
      </c>
      <c r="H61" s="41">
        <f t="shared" si="27"/>
        <v>2000</v>
      </c>
      <c r="I61" s="41">
        <f t="shared" si="27"/>
        <v>2000</v>
      </c>
      <c r="J61" s="41">
        <f t="shared" si="27"/>
        <v>2000</v>
      </c>
      <c r="K61" s="41">
        <f t="shared" si="27"/>
        <v>2000</v>
      </c>
      <c r="L61" s="41">
        <f t="shared" si="27"/>
        <v>2000</v>
      </c>
      <c r="M61" s="41">
        <f t="shared" si="27"/>
        <v>2000</v>
      </c>
      <c r="N61" s="41">
        <f t="shared" si="27"/>
        <v>2000</v>
      </c>
      <c r="O61" s="41">
        <f t="shared" si="27"/>
        <v>2000</v>
      </c>
      <c r="P61" s="41">
        <f t="shared" si="27"/>
        <v>2000</v>
      </c>
      <c r="Q61" s="41">
        <f t="shared" si="27"/>
        <v>2000</v>
      </c>
      <c r="R61" s="41">
        <f t="shared" si="27"/>
        <v>2000</v>
      </c>
      <c r="S61" s="38">
        <f t="shared" si="26"/>
        <v>26000</v>
      </c>
    </row>
    <row r="62" spans="3:19" hidden="1" outlineLevel="1" x14ac:dyDescent="0.25">
      <c r="D62" s="40" t="s">
        <v>120</v>
      </c>
      <c r="F62" s="41">
        <f>IF($F$16 = 1, $F$23, 0)</f>
        <v>2000</v>
      </c>
      <c r="G62" s="41">
        <f>IF(G$16 = 1, SUM($F$23:G$23) - SUM($F$62:F$62), 0)</f>
        <v>0</v>
      </c>
      <c r="H62" s="41">
        <f>IF(H$16 = 1, SUM($F$23:H$23) - SUM($F$62:G$62), 0)</f>
        <v>0</v>
      </c>
      <c r="I62" s="41">
        <f>IF(I$16 = 1, SUM($F$23:I$23) - SUM($F$62:H$62), 0)</f>
        <v>0</v>
      </c>
      <c r="J62" s="41">
        <f>IF(J$16 = 1, SUM($F$23:J$23) - SUM($F$62:I$62), 0)</f>
        <v>0</v>
      </c>
      <c r="K62" s="41">
        <f>IF(K$16 = 1, SUM($F$23:K$23) - SUM($F$62:J$62), 0)</f>
        <v>10000</v>
      </c>
      <c r="L62" s="41">
        <f>IF(L$16 = 1, SUM($F$23:L$23) - SUM($F$62:K$62), 0)</f>
        <v>0</v>
      </c>
      <c r="M62" s="41">
        <f>IF(M$16 = 1, SUM($F$23:M$23) - SUM($F$62:L$62), 0)</f>
        <v>0</v>
      </c>
      <c r="N62" s="41">
        <f>IF(N$16 = 1, SUM($F$23:N$23) - SUM($F$62:M$62), 0)</f>
        <v>0</v>
      </c>
      <c r="O62" s="41">
        <f>IF(O$16 = 1, SUM($F$23:O$23) - SUM($F$62:N$62), 0)</f>
        <v>8000</v>
      </c>
      <c r="P62" s="41">
        <f>IF(P$16 = 1, SUM($F$23:P$23) - SUM($F$62:O$62), 0)</f>
        <v>0</v>
      </c>
      <c r="Q62" s="41">
        <f>IF(Q$16 = 1, SUM($F$23:Q$23) - SUM($F$62:P$62), 0)</f>
        <v>0</v>
      </c>
      <c r="R62" s="41">
        <f>IF(R$16 = 1, SUM($F$23:R$23) - SUM($F$62:Q$62), 0)</f>
        <v>0</v>
      </c>
      <c r="S62" s="38">
        <f t="shared" si="26"/>
        <v>20000</v>
      </c>
    </row>
    <row r="63" spans="3:19" hidden="1" outlineLevel="1" x14ac:dyDescent="0.25">
      <c r="D63" s="40" t="s">
        <v>123</v>
      </c>
      <c r="F63" s="41">
        <f>IF($F$17 = 1, $F$23, 0)</f>
        <v>0</v>
      </c>
      <c r="G63" s="41">
        <f>IF(G$17 = 1, SUM($F$23:G$23) - SUM($F$63:F$63), 0)</f>
        <v>4000</v>
      </c>
      <c r="H63" s="41">
        <f>IF(H$17 = 1, SUM($F$23:H$23) - SUM($F$63:G$63), 0)</f>
        <v>0</v>
      </c>
      <c r="I63" s="41">
        <f>IF(I$17 = 1, SUM($F$23:I$23) - SUM($F$63:H$63), 0)</f>
        <v>0</v>
      </c>
      <c r="J63" s="41">
        <f>IF(J$17 = 1, SUM($F$23:J$23) - SUM($F$63:I$63), 0)</f>
        <v>0</v>
      </c>
      <c r="K63" s="41">
        <f>IF(K$17 = 1, SUM($F$23:K$23) - SUM($F$63:J$63), 0)</f>
        <v>0</v>
      </c>
      <c r="L63" s="41">
        <f>IF(L$17 = 1, SUM($F$23:L$23) - SUM($F$63:K$63), 0)</f>
        <v>10000</v>
      </c>
      <c r="M63" s="41">
        <f>IF(M$17 = 1, SUM($F$23:M$23) - SUM($F$63:L$63), 0)</f>
        <v>0</v>
      </c>
      <c r="N63" s="41">
        <f>IF(N$17 = 1, SUM($F$23:N$23) - SUM($F$63:M$63), 0)</f>
        <v>0</v>
      </c>
      <c r="O63" s="41">
        <f>IF(O$17 = 1, SUM($F$23:O$23) - SUM($F$63:N$63), 0)</f>
        <v>0</v>
      </c>
      <c r="P63" s="41">
        <f>IF(P$17 = 1, SUM($F$23:P$23) - SUM($F$63:O$63), 0)</f>
        <v>8000</v>
      </c>
      <c r="Q63" s="41">
        <f>IF(Q$17 = 1, SUM($F$23:Q$23) - SUM($F$63:P$63), 0)</f>
        <v>0</v>
      </c>
      <c r="R63" s="41">
        <f>IF(R$17 = 1, SUM($F$23:R$23) - SUM($F$63:Q$63), 0)</f>
        <v>0</v>
      </c>
      <c r="S63" s="38">
        <f t="shared" si="26"/>
        <v>22000</v>
      </c>
    </row>
    <row r="64" spans="3:19" hidden="1" outlineLevel="1" x14ac:dyDescent="0.25">
      <c r="D64" s="40" t="s">
        <v>124</v>
      </c>
      <c r="F64" s="41">
        <f>IF($F$18 = 1, $F$23, 0)</f>
        <v>0</v>
      </c>
      <c r="G64" s="41">
        <f>IF(G$18 = 1, SUM($F$23:G$23) - SUM($F$64:F$64), 0)</f>
        <v>0</v>
      </c>
      <c r="H64" s="41">
        <f>IF(H$18 = 1, SUM($F$23:H$23) - SUM($F$64:G$64), 0)</f>
        <v>6000</v>
      </c>
      <c r="I64" s="41">
        <f>IF(I$18 = 1, SUM($F$23:I$23) - SUM($F$64:H$64), 0)</f>
        <v>0</v>
      </c>
      <c r="J64" s="41">
        <f>IF(J$18 = 1, SUM($F$23:J$23) - SUM($F$64:I$64), 0)</f>
        <v>0</v>
      </c>
      <c r="K64" s="41">
        <f>IF(K$18 = 1, SUM($F$23:K$23) - SUM($F$64:J$64), 0)</f>
        <v>0</v>
      </c>
      <c r="L64" s="41">
        <f>IF(L$18 = 1, SUM($F$23:L$23) - SUM($F$64:K$64), 0)</f>
        <v>0</v>
      </c>
      <c r="M64" s="41">
        <f>IF(M$18 = 1, SUM($F$23:M$23) - SUM($F$64:L$64), 0)</f>
        <v>10000</v>
      </c>
      <c r="N64" s="41">
        <f>IF(N$18 = 1, SUM($F$23:N$23) - SUM($F$64:M$64), 0)</f>
        <v>0</v>
      </c>
      <c r="O64" s="41">
        <f>IF(O$18 = 1, SUM($F$23:O$23) - SUM($F$64:N$64), 0)</f>
        <v>0</v>
      </c>
      <c r="P64" s="41">
        <f>IF(P$18 = 1, SUM($F$23:P$23) - SUM($F$64:O$64), 0)</f>
        <v>0</v>
      </c>
      <c r="Q64" s="41">
        <f>IF(Q$18 = 1, SUM($F$23:Q$23) - SUM($F$64:P$64), 0)</f>
        <v>8000</v>
      </c>
      <c r="R64" s="41">
        <f>IF(R$18 = 1, SUM($F$23:R$23) - SUM($F$64:Q$64), 0)</f>
        <v>0</v>
      </c>
      <c r="S64" s="38">
        <f t="shared" si="26"/>
        <v>24000</v>
      </c>
    </row>
    <row r="65" spans="3:19" hidden="1" outlineLevel="1" x14ac:dyDescent="0.25">
      <c r="D65" s="40" t="s">
        <v>125</v>
      </c>
      <c r="F65" s="41">
        <f>IF($F$19 = 1, $F$23, 0)</f>
        <v>0</v>
      </c>
      <c r="G65" s="41">
        <f>IF(G$19 = 1, SUM($F$23:G$23) - SUM($F$65:F$65), 0)</f>
        <v>0</v>
      </c>
      <c r="H65" s="41">
        <f>IF(H$19 = 1, SUM($F$23:H$23) - SUM($F$65:G$65), 0)</f>
        <v>0</v>
      </c>
      <c r="I65" s="41">
        <f>IF(I$19 = 1, SUM($F$23:I$23) - SUM($F$65:H$65), 0)</f>
        <v>8000</v>
      </c>
      <c r="J65" s="41">
        <f>IF(J$19 = 1, SUM($F$23:J$23) - SUM($F$65:I$65), 0)</f>
        <v>0</v>
      </c>
      <c r="K65" s="41">
        <f>IF(K$19 = 1, SUM($F$23:K$23) - SUM($F$65:J$65), 0)</f>
        <v>0</v>
      </c>
      <c r="L65" s="41">
        <f>IF(L$19 = 1, SUM($F$23:L$23) - SUM($F$65:K$65), 0)</f>
        <v>0</v>
      </c>
      <c r="M65" s="41">
        <f>IF(M$19 = 1, SUM($F$23:M$23) - SUM($F$65:L$65), 0)</f>
        <v>0</v>
      </c>
      <c r="N65" s="41">
        <f>IF(N$19 = 1, SUM($F$23:N$23) - SUM($F$65:M$65), 0)</f>
        <v>10000</v>
      </c>
      <c r="O65" s="41">
        <f>IF(O$19 = 1, SUM($F$23:O$23) - SUM($F$65:N$65), 0)</f>
        <v>0</v>
      </c>
      <c r="P65" s="41">
        <f>IF(P$19 = 1, SUM($F$23:P$23) - SUM($F$65:O$65), 0)</f>
        <v>0</v>
      </c>
      <c r="Q65" s="41">
        <f>IF(Q$19 = 1, SUM($F$23:Q$23) - SUM($F$65:P$65), 0)</f>
        <v>0</v>
      </c>
      <c r="R65" s="41">
        <f>IF(R$19 = 1, SUM($F$23:R$23) - SUM($F$65:Q$65), 0)</f>
        <v>8000</v>
      </c>
      <c r="S65" s="38">
        <f t="shared" si="26"/>
        <v>26000</v>
      </c>
    </row>
    <row r="66" spans="3:19" hidden="1" outlineLevel="1" x14ac:dyDescent="0.25">
      <c r="D66" s="40" t="s">
        <v>121</v>
      </c>
      <c r="F66" s="41">
        <f>IF( OR(F$16=1, F$18=1), F$23, 0)</f>
        <v>2000</v>
      </c>
      <c r="G66" s="41">
        <f>IF( OR(G$16=1, G$18=1), SUM($F$23:G$23) - SUM($F$66:F$66), 0)</f>
        <v>0</v>
      </c>
      <c r="H66" s="41">
        <f>IF( OR(H$16=1, H$18=1), SUM($F$23:H$23) - SUM($F$66:G$66), 0)</f>
        <v>4000</v>
      </c>
      <c r="I66" s="41">
        <f>IF( OR(I$16=1, I$18=1), SUM($F$23:I$23) - SUM($F$66:H$66), 0)</f>
        <v>0</v>
      </c>
      <c r="J66" s="41">
        <f>IF( OR(J$16=1, J$18=1), SUM($F$23:J$23) - SUM($F$66:I$66), 0)</f>
        <v>0</v>
      </c>
      <c r="K66" s="41">
        <f>IF( OR(K$16=1, K$18=1), SUM($F$23:K$23) - SUM($F$66:J$66), 0)</f>
        <v>6000</v>
      </c>
      <c r="L66" s="41">
        <f>IF( OR(L$16=1, L$18=1), SUM($F$23:L$23) - SUM($F$66:K$66), 0)</f>
        <v>0</v>
      </c>
      <c r="M66" s="41">
        <f>IF( OR(M$16=1, M$18=1), SUM($F$23:M$23) - SUM($F$66:L$66), 0)</f>
        <v>4000</v>
      </c>
      <c r="N66" s="41">
        <f>IF( OR(N$16=1, N$18=1), SUM($F$23:N$23) - SUM($F$66:M$66), 0)</f>
        <v>0</v>
      </c>
      <c r="O66" s="41">
        <f>IF( OR(O$16=1, O$18=1), SUM($F$23:O$23) - SUM($F$66:N$66), 0)</f>
        <v>4000</v>
      </c>
      <c r="P66" s="41">
        <f>IF( OR(P$16=1, P$18=1), SUM($F$23:P$23) - SUM($F$66:O$66), 0)</f>
        <v>0</v>
      </c>
      <c r="Q66" s="41">
        <f>IF( OR(Q$16=1, Q$18=1), SUM($F$23:Q$23) - SUM($F$66:P$66), 0)</f>
        <v>4000</v>
      </c>
      <c r="R66" s="41">
        <f>IF( OR(R$16=1, R$18=1), SUM($F$23:R$23) - SUM($F$66:Q$66), 0)</f>
        <v>0</v>
      </c>
      <c r="S66" s="38">
        <f t="shared" si="26"/>
        <v>24000</v>
      </c>
    </row>
    <row r="67" spans="3:19" hidden="1" outlineLevel="1" x14ac:dyDescent="0.25">
      <c r="D67" s="40" t="s">
        <v>122</v>
      </c>
      <c r="F67" s="41">
        <f>IF( OR(F$17=1, F$19=1), F$23, 0)</f>
        <v>0</v>
      </c>
      <c r="G67" s="41">
        <f>IF( OR(G$17=1, G$19=1), SUM($F$23:G$23) - SUM($F$67:F$67), 0)</f>
        <v>4000</v>
      </c>
      <c r="H67" s="41">
        <f>IF( OR(H$17=1, H$19=1), SUM($F$23:H$23) - SUM($F$67:G$67), 0)</f>
        <v>0</v>
      </c>
      <c r="I67" s="41">
        <f>IF( OR(I$17=1, I$19=1), SUM($F$23:I$23) - SUM($F$67:H$67), 0)</f>
        <v>4000</v>
      </c>
      <c r="J67" s="41">
        <f>IF( OR(J$17=1, J$19=1), SUM($F$23:J$23) - SUM($F$67:I$67), 0)</f>
        <v>0</v>
      </c>
      <c r="K67" s="41">
        <f>IF( OR(K$17=1, K$19=1), SUM($F$23:K$23) - SUM($F$67:J$67), 0)</f>
        <v>0</v>
      </c>
      <c r="L67" s="41">
        <f>IF( OR(L$17=1, L$19=1), SUM($F$23:L$23) - SUM($F$67:K$67), 0)</f>
        <v>6000</v>
      </c>
      <c r="M67" s="41">
        <f>IF( OR(M$17=1, M$19=1), SUM($F$23:M$23) - SUM($F$67:L$67), 0)</f>
        <v>0</v>
      </c>
      <c r="N67" s="41">
        <f>IF( OR(N$17=1, N$19=1), SUM($F$23:N$23) - SUM($F$67:M$67), 0)</f>
        <v>4000</v>
      </c>
      <c r="O67" s="41">
        <f>IF( OR(O$17=1, O$19=1), SUM($F$23:O$23) - SUM($F$67:N$67), 0)</f>
        <v>0</v>
      </c>
      <c r="P67" s="41">
        <f>IF( OR(P$17=1, P$19=1), SUM($F$23:P$23) - SUM($F$67:O$67), 0)</f>
        <v>4000</v>
      </c>
      <c r="Q67" s="41">
        <f>IF( OR(Q$17=1, Q$19=1), SUM($F$23:Q$23) - SUM($F$67:P$67), 0)</f>
        <v>0</v>
      </c>
      <c r="R67" s="41">
        <f>IF( OR(R$17=1, R$19=1), SUM($F$23:R$23) - SUM($F$67:Q$67), 0)</f>
        <v>4000</v>
      </c>
      <c r="S67" s="38">
        <f t="shared" si="26"/>
        <v>26000</v>
      </c>
    </row>
    <row r="68" spans="3:19" hidden="1" outlineLevel="1" x14ac:dyDescent="0.25">
      <c r="D68" s="40" t="s">
        <v>109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38">
        <f t="shared" si="26"/>
        <v>0</v>
      </c>
    </row>
    <row r="69" spans="3:19" ht="5.0999999999999996" customHeight="1" x14ac:dyDescent="0.25"/>
    <row r="70" spans="3:19" collapsed="1" x14ac:dyDescent="0.25">
      <c r="C70" s="1" t="str">
        <f>C24</f>
        <v>Other operating income 2</v>
      </c>
      <c r="D70" s="7" t="s">
        <v>108</v>
      </c>
      <c r="F70" s="16">
        <f>_xlfn.XLOOKUP($D$70, $D$71:$D$80, F71:F80)</f>
        <v>0</v>
      </c>
      <c r="G70" s="16">
        <f t="shared" ref="G70:R70" si="28">_xlfn.XLOOKUP($D$70, $D$71:$D$80, G71:G80)</f>
        <v>0</v>
      </c>
      <c r="H70" s="16">
        <f t="shared" si="28"/>
        <v>0</v>
      </c>
      <c r="I70" s="16">
        <f t="shared" si="28"/>
        <v>0</v>
      </c>
      <c r="J70" s="16">
        <f t="shared" si="28"/>
        <v>0</v>
      </c>
      <c r="K70" s="16">
        <f t="shared" si="28"/>
        <v>0</v>
      </c>
      <c r="L70" s="16">
        <f t="shared" si="28"/>
        <v>0</v>
      </c>
      <c r="M70" s="16">
        <f t="shared" si="28"/>
        <v>0</v>
      </c>
      <c r="N70" s="16">
        <f t="shared" si="28"/>
        <v>0</v>
      </c>
      <c r="O70" s="16">
        <f t="shared" si="28"/>
        <v>0</v>
      </c>
      <c r="P70" s="16">
        <f t="shared" si="28"/>
        <v>0</v>
      </c>
      <c r="Q70" s="16">
        <f t="shared" si="28"/>
        <v>0</v>
      </c>
      <c r="R70" s="16">
        <f t="shared" si="28"/>
        <v>0</v>
      </c>
      <c r="S70" s="38">
        <f>SUM(F70:R70)</f>
        <v>0</v>
      </c>
    </row>
    <row r="71" spans="3:19" hidden="1" outlineLevel="1" x14ac:dyDescent="0.25">
      <c r="D71" s="40" t="s">
        <v>108</v>
      </c>
      <c r="F71" s="41">
        <f t="shared" ref="F71:R71" si="29">_xlfn.XLOOKUP(F$10, $F$30:$R$30, $F$24:$R$24, 0)</f>
        <v>0</v>
      </c>
      <c r="G71" s="41">
        <f t="shared" si="29"/>
        <v>0</v>
      </c>
      <c r="H71" s="41">
        <f t="shared" si="29"/>
        <v>0</v>
      </c>
      <c r="I71" s="41">
        <f t="shared" si="29"/>
        <v>0</v>
      </c>
      <c r="J71" s="41">
        <f t="shared" si="29"/>
        <v>0</v>
      </c>
      <c r="K71" s="41">
        <f t="shared" si="29"/>
        <v>0</v>
      </c>
      <c r="L71" s="41">
        <f t="shared" si="29"/>
        <v>0</v>
      </c>
      <c r="M71" s="41">
        <f t="shared" si="29"/>
        <v>0</v>
      </c>
      <c r="N71" s="41">
        <f t="shared" si="29"/>
        <v>0</v>
      </c>
      <c r="O71" s="41">
        <f t="shared" si="29"/>
        <v>0</v>
      </c>
      <c r="P71" s="41">
        <f t="shared" si="29"/>
        <v>0</v>
      </c>
      <c r="Q71" s="41">
        <f t="shared" si="29"/>
        <v>0</v>
      </c>
      <c r="R71" s="41">
        <f t="shared" si="29"/>
        <v>0</v>
      </c>
      <c r="S71" s="38">
        <f t="shared" ref="S71:S80" si="30">SUM(F71:R71)</f>
        <v>0</v>
      </c>
    </row>
    <row r="72" spans="3:19" hidden="1" outlineLevel="1" x14ac:dyDescent="0.25">
      <c r="D72" s="40" t="s">
        <v>113</v>
      </c>
      <c r="F72" s="41">
        <f>IF(F$15 = 1, F$24, 0)</f>
        <v>0</v>
      </c>
      <c r="G72" s="41">
        <f>IF(G$15 = 1, SUM($F$24:G$24)- SUM($F$72:F$72), 0)</f>
        <v>0</v>
      </c>
      <c r="H72" s="41">
        <f>IF(H$15 = 1, SUM($F$24:H$24)- SUM($F$72:G$72), 0)</f>
        <v>0</v>
      </c>
      <c r="I72" s="41">
        <f>IF(I$15 = 1, SUM($F$24:I$24)- SUM($F$72:H$72), 0)</f>
        <v>0</v>
      </c>
      <c r="J72" s="41">
        <f>IF(J$15 = 1, SUM($F$24:J$24)- SUM($F$72:I$72), 0)</f>
        <v>0</v>
      </c>
      <c r="K72" s="41">
        <f>IF(K$15 = 1, SUM($F$24:K$24)- SUM($F$72:J$72), 0)</f>
        <v>0</v>
      </c>
      <c r="L72" s="41">
        <f>IF(L$15 = 1, SUM($F$24:L$24)- SUM($F$72:K$72), 0)</f>
        <v>0</v>
      </c>
      <c r="M72" s="41">
        <f>IF(M$15 = 1, SUM($F$24:M$24)- SUM($F$72:L$72), 0)</f>
        <v>0</v>
      </c>
      <c r="N72" s="41">
        <f>IF(N$15 = 1, SUM($F$24:N$24)- SUM($F$72:M$72), 0)</f>
        <v>0</v>
      </c>
      <c r="O72" s="41">
        <f>IF(O$15 = 1, SUM($F$24:O$24)- SUM($F$72:N$72), 0)</f>
        <v>0</v>
      </c>
      <c r="P72" s="41">
        <f>IF(P$15 = 1, SUM($F$24:P$24)- SUM($F$72:O$72), 0)</f>
        <v>0</v>
      </c>
      <c r="Q72" s="41">
        <f>IF(Q$15 = 1, SUM($F$24:Q$24)- SUM($F$72:P$72), 0)</f>
        <v>0</v>
      </c>
      <c r="R72" s="41">
        <f>IF(R$15 = 1, SUM($F$24:R$24)- SUM($F$72:Q$72), 0)</f>
        <v>0</v>
      </c>
      <c r="S72" s="38">
        <f t="shared" si="30"/>
        <v>0</v>
      </c>
    </row>
    <row r="73" spans="3:19" hidden="1" outlineLevel="1" x14ac:dyDescent="0.25">
      <c r="D73" s="40" t="s">
        <v>127</v>
      </c>
      <c r="F73" s="41">
        <f>F$24</f>
        <v>0</v>
      </c>
      <c r="G73" s="41">
        <f t="shared" ref="G73:R73" si="31">G$24</f>
        <v>0</v>
      </c>
      <c r="H73" s="41">
        <f t="shared" si="31"/>
        <v>0</v>
      </c>
      <c r="I73" s="41">
        <f t="shared" si="31"/>
        <v>0</v>
      </c>
      <c r="J73" s="41">
        <f t="shared" si="31"/>
        <v>0</v>
      </c>
      <c r="K73" s="41">
        <f t="shared" si="31"/>
        <v>0</v>
      </c>
      <c r="L73" s="41">
        <f t="shared" si="31"/>
        <v>0</v>
      </c>
      <c r="M73" s="41">
        <f t="shared" si="31"/>
        <v>0</v>
      </c>
      <c r="N73" s="41">
        <f t="shared" si="31"/>
        <v>0</v>
      </c>
      <c r="O73" s="41">
        <f t="shared" si="31"/>
        <v>0</v>
      </c>
      <c r="P73" s="41">
        <f t="shared" si="31"/>
        <v>0</v>
      </c>
      <c r="Q73" s="41">
        <f t="shared" si="31"/>
        <v>0</v>
      </c>
      <c r="R73" s="41">
        <f t="shared" si="31"/>
        <v>0</v>
      </c>
      <c r="S73" s="38">
        <f t="shared" si="30"/>
        <v>0</v>
      </c>
    </row>
    <row r="74" spans="3:19" hidden="1" outlineLevel="1" x14ac:dyDescent="0.25">
      <c r="D74" s="40" t="s">
        <v>120</v>
      </c>
      <c r="F74" s="41">
        <f>IF($F$16 = 1, $F$24, 0)</f>
        <v>0</v>
      </c>
      <c r="G74" s="41">
        <f>IF(G$16 = 1, SUM($F$24:G$24) - SUM($F$74:F$74), 0)</f>
        <v>0</v>
      </c>
      <c r="H74" s="41">
        <f>IF(H$16 = 1, SUM($F$24:H$24) - SUM($F$74:G$74), 0)</f>
        <v>0</v>
      </c>
      <c r="I74" s="41">
        <f>IF(I$16 = 1, SUM($F$24:I$24) - SUM($F$74:H$74), 0)</f>
        <v>0</v>
      </c>
      <c r="J74" s="41">
        <f>IF(J$16 = 1, SUM($F$24:J$24) - SUM($F$74:I$74), 0)</f>
        <v>0</v>
      </c>
      <c r="K74" s="41">
        <f>IF(K$16 = 1, SUM($F$24:K$24) - SUM($F$74:J$74), 0)</f>
        <v>0</v>
      </c>
      <c r="L74" s="41">
        <f>IF(L$16 = 1, SUM($F$24:L$24) - SUM($F$74:K$74), 0)</f>
        <v>0</v>
      </c>
      <c r="M74" s="41">
        <f>IF(M$16 = 1, SUM($F$24:M$24) - SUM($F$74:L$74), 0)</f>
        <v>0</v>
      </c>
      <c r="N74" s="41">
        <f>IF(N$16 = 1, SUM($F$24:N$24) - SUM($F$74:M$74), 0)</f>
        <v>0</v>
      </c>
      <c r="O74" s="41">
        <f>IF(O$16 = 1, SUM($F$24:O$24) - SUM($F$74:N$74), 0)</f>
        <v>0</v>
      </c>
      <c r="P74" s="41">
        <f>IF(P$16 = 1, SUM($F$24:P$24) - SUM($F$74:O$74), 0)</f>
        <v>0</v>
      </c>
      <c r="Q74" s="41">
        <f>IF(Q$16 = 1, SUM($F$24:Q$24) - SUM($F$74:P$74), 0)</f>
        <v>0</v>
      </c>
      <c r="R74" s="41">
        <f>IF(R$16 = 1, SUM($F$24:R$24) - SUM($F$74:Q$74), 0)</f>
        <v>0</v>
      </c>
      <c r="S74" s="38">
        <f t="shared" si="30"/>
        <v>0</v>
      </c>
    </row>
    <row r="75" spans="3:19" hidden="1" outlineLevel="1" x14ac:dyDescent="0.25">
      <c r="D75" s="40" t="s">
        <v>123</v>
      </c>
      <c r="F75" s="41">
        <f>IF($F$17 = 1, $F$24, 0)</f>
        <v>0</v>
      </c>
      <c r="G75" s="41">
        <f>IF(G$17 = 1, SUM($F$24:G$24) - SUM($F$75:F$75), 0)</f>
        <v>0</v>
      </c>
      <c r="H75" s="41">
        <f>IF(H$17 = 1, SUM($F$24:H$24) - SUM($F$75:G$75), 0)</f>
        <v>0</v>
      </c>
      <c r="I75" s="41">
        <f>IF(I$17 = 1, SUM($F$24:I$24) - SUM($F$75:H$75), 0)</f>
        <v>0</v>
      </c>
      <c r="J75" s="41">
        <f>IF(J$17 = 1, SUM($F$24:J$24) - SUM($F$75:I$75), 0)</f>
        <v>0</v>
      </c>
      <c r="K75" s="41">
        <f>IF(K$17 = 1, SUM($F$24:K$24) - SUM($F$75:J$75), 0)</f>
        <v>0</v>
      </c>
      <c r="L75" s="41">
        <f>IF(L$17 = 1, SUM($F$24:L$24) - SUM($F$75:K$75), 0)</f>
        <v>0</v>
      </c>
      <c r="M75" s="41">
        <f>IF(M$17 = 1, SUM($F$24:M$24) - SUM($F$75:L$75), 0)</f>
        <v>0</v>
      </c>
      <c r="N75" s="41">
        <f>IF(N$17 = 1, SUM($F$24:N$24) - SUM($F$75:M$75), 0)</f>
        <v>0</v>
      </c>
      <c r="O75" s="41">
        <f>IF(O$17 = 1, SUM($F$24:O$24) - SUM($F$75:N$75), 0)</f>
        <v>0</v>
      </c>
      <c r="P75" s="41">
        <f>IF(P$17 = 1, SUM($F$24:P$24) - SUM($F$75:O$75), 0)</f>
        <v>0</v>
      </c>
      <c r="Q75" s="41">
        <f>IF(Q$17 = 1, SUM($F$24:Q$24) - SUM($F$75:P$75), 0)</f>
        <v>0</v>
      </c>
      <c r="R75" s="41">
        <f>IF(R$17 = 1, SUM($F$24:R$24) - SUM($F$75:Q$75), 0)</f>
        <v>0</v>
      </c>
      <c r="S75" s="38">
        <f t="shared" si="30"/>
        <v>0</v>
      </c>
    </row>
    <row r="76" spans="3:19" hidden="1" outlineLevel="1" x14ac:dyDescent="0.25">
      <c r="D76" s="40" t="s">
        <v>124</v>
      </c>
      <c r="F76" s="41">
        <f>IF($F$18 = 1, $F$24, 0)</f>
        <v>0</v>
      </c>
      <c r="G76" s="41">
        <f>IF(G$18 = 1, SUM($F$24:G$24) - SUM($F$76:F$76), 0)</f>
        <v>0</v>
      </c>
      <c r="H76" s="41">
        <f>IF(H$18 = 1, SUM($F$24:H$24) - SUM($F$76:G$76), 0)</f>
        <v>0</v>
      </c>
      <c r="I76" s="41">
        <f>IF(I$18 = 1, SUM($F$24:I$24) - SUM($F$76:H$76), 0)</f>
        <v>0</v>
      </c>
      <c r="J76" s="41">
        <f>IF(J$18 = 1, SUM($F$24:J$24) - SUM($F$76:I$76), 0)</f>
        <v>0</v>
      </c>
      <c r="K76" s="41">
        <f>IF(K$18 = 1, SUM($F$24:K$24) - SUM($F$76:J$76), 0)</f>
        <v>0</v>
      </c>
      <c r="L76" s="41">
        <f>IF(L$18 = 1, SUM($F$24:L$24) - SUM($F$76:K$76), 0)</f>
        <v>0</v>
      </c>
      <c r="M76" s="41">
        <f>IF(M$18 = 1, SUM($F$24:M$24) - SUM($F$76:L$76), 0)</f>
        <v>0</v>
      </c>
      <c r="N76" s="41">
        <f>IF(N$18 = 1, SUM($F$24:N$24) - SUM($F$76:M$76), 0)</f>
        <v>0</v>
      </c>
      <c r="O76" s="41">
        <f>IF(O$18 = 1, SUM($F$24:O$24) - SUM($F$76:N$76), 0)</f>
        <v>0</v>
      </c>
      <c r="P76" s="41">
        <f>IF(P$18 = 1, SUM($F$24:P$24) - SUM($F$76:O$76), 0)</f>
        <v>0</v>
      </c>
      <c r="Q76" s="41">
        <f>IF(Q$18 = 1, SUM($F$24:Q$24) - SUM($F$76:P$76), 0)</f>
        <v>0</v>
      </c>
      <c r="R76" s="41">
        <f>IF(R$18 = 1, SUM($F$24:R$24) - SUM($F$76:Q$76), 0)</f>
        <v>0</v>
      </c>
      <c r="S76" s="38">
        <f t="shared" si="30"/>
        <v>0</v>
      </c>
    </row>
    <row r="77" spans="3:19" hidden="1" outlineLevel="1" x14ac:dyDescent="0.25">
      <c r="D77" s="40" t="s">
        <v>125</v>
      </c>
      <c r="F77" s="41">
        <f>IF($F$19 = 1, $F$24, 0)</f>
        <v>0</v>
      </c>
      <c r="G77" s="41">
        <f>IF(G$19 = 1, SUM($F$24:G$24) - SUM($F$77:F$77), 0)</f>
        <v>0</v>
      </c>
      <c r="H77" s="41">
        <f>IF(H$19 = 1, SUM($F$24:H$24) - SUM($F$77:G$77), 0)</f>
        <v>0</v>
      </c>
      <c r="I77" s="41">
        <f>IF(I$19 = 1, SUM($F$24:I$24) - SUM($F$77:H$77), 0)</f>
        <v>0</v>
      </c>
      <c r="J77" s="41">
        <f>IF(J$19 = 1, SUM($F$24:J$24) - SUM($F$77:I$77), 0)</f>
        <v>0</v>
      </c>
      <c r="K77" s="41">
        <f>IF(K$19 = 1, SUM($F$24:K$24) - SUM($F$77:J$77), 0)</f>
        <v>0</v>
      </c>
      <c r="L77" s="41">
        <f>IF(L$19 = 1, SUM($F$24:L$24) - SUM($F$77:K$77), 0)</f>
        <v>0</v>
      </c>
      <c r="M77" s="41">
        <f>IF(M$19 = 1, SUM($F$24:M$24) - SUM($F$77:L$77), 0)</f>
        <v>0</v>
      </c>
      <c r="N77" s="41">
        <f>IF(N$19 = 1, SUM($F$24:N$24) - SUM($F$77:M$77), 0)</f>
        <v>0</v>
      </c>
      <c r="O77" s="41">
        <f>IF(O$19 = 1, SUM($F$24:O$24) - SUM($F$77:N$77), 0)</f>
        <v>0</v>
      </c>
      <c r="P77" s="41">
        <f>IF(P$19 = 1, SUM($F$24:P$24) - SUM($F$77:O$77), 0)</f>
        <v>0</v>
      </c>
      <c r="Q77" s="41">
        <f>IF(Q$19 = 1, SUM($F$24:Q$24) - SUM($F$77:P$77), 0)</f>
        <v>0</v>
      </c>
      <c r="R77" s="41">
        <f>IF(R$19 = 1, SUM($F$24:R$24) - SUM($F$77:Q$77), 0)</f>
        <v>0</v>
      </c>
      <c r="S77" s="38">
        <f t="shared" si="30"/>
        <v>0</v>
      </c>
    </row>
    <row r="78" spans="3:19" hidden="1" outlineLevel="1" x14ac:dyDescent="0.25">
      <c r="D78" s="40" t="s">
        <v>121</v>
      </c>
      <c r="F78" s="41">
        <f>IF( OR(F$16=1, F$18=1), F$24, 0)</f>
        <v>0</v>
      </c>
      <c r="G78" s="41">
        <f>IF( OR(G$16=1, G$18=1), SUM($F$24:G$24) - SUM($F$78:F$78), 0)</f>
        <v>0</v>
      </c>
      <c r="H78" s="41">
        <f>IF( OR(H$16=1, H$18=1), SUM($F$24:H$24) - SUM($F$78:G$78), 0)</f>
        <v>0</v>
      </c>
      <c r="I78" s="41">
        <f>IF( OR(I$16=1, I$18=1), SUM($F$24:I$24) - SUM($F$78:H$78), 0)</f>
        <v>0</v>
      </c>
      <c r="J78" s="41">
        <f>IF( OR(J$16=1, J$18=1), SUM($F$24:J$24) - SUM($F$78:I$78), 0)</f>
        <v>0</v>
      </c>
      <c r="K78" s="41">
        <f>IF( OR(K$16=1, K$18=1), SUM($F$24:K$24) - SUM($F$78:J$78), 0)</f>
        <v>0</v>
      </c>
      <c r="L78" s="41">
        <f>IF( OR(L$16=1, L$18=1), SUM($F$24:L$24) - SUM($F$78:K$78), 0)</f>
        <v>0</v>
      </c>
      <c r="M78" s="41">
        <f>IF( OR(M$16=1, M$18=1), SUM($F$24:M$24) - SUM($F$78:L$78), 0)</f>
        <v>0</v>
      </c>
      <c r="N78" s="41">
        <f>IF( OR(N$16=1, N$18=1), SUM($F$24:N$24) - SUM($F$78:M$78), 0)</f>
        <v>0</v>
      </c>
      <c r="O78" s="41">
        <f>IF( OR(O$16=1, O$18=1), SUM($F$24:O$24) - SUM($F$78:N$78), 0)</f>
        <v>0</v>
      </c>
      <c r="P78" s="41">
        <f>IF( OR(P$16=1, P$18=1), SUM($F$24:P$24) - SUM($F$78:O$78), 0)</f>
        <v>0</v>
      </c>
      <c r="Q78" s="41">
        <f>IF( OR(Q$16=1, Q$18=1), SUM($F$24:Q$24) - SUM($F$78:P$78), 0)</f>
        <v>0</v>
      </c>
      <c r="R78" s="41">
        <f>IF( OR(R$16=1, R$18=1), SUM($F$24:R$24) - SUM($F$78:Q$78), 0)</f>
        <v>0</v>
      </c>
      <c r="S78" s="38">
        <f t="shared" si="30"/>
        <v>0</v>
      </c>
    </row>
    <row r="79" spans="3:19" hidden="1" outlineLevel="1" x14ac:dyDescent="0.25">
      <c r="D79" s="40" t="s">
        <v>122</v>
      </c>
      <c r="F79" s="41">
        <f>IF( OR(F$17=1, F$19=1), F$24, 0)</f>
        <v>0</v>
      </c>
      <c r="G79" s="41">
        <f>IF( OR(G$17=1, G$19=1), SUM($F$24:G$24) - SUM($F$79:F$79), 0)</f>
        <v>0</v>
      </c>
      <c r="H79" s="41">
        <f>IF( OR(H$17=1, H$19=1), SUM($F$24:H$24) - SUM($F$79:G$79), 0)</f>
        <v>0</v>
      </c>
      <c r="I79" s="41">
        <f>IF( OR(I$17=1, I$19=1), SUM($F$24:I$24) - SUM($F$79:H$79), 0)</f>
        <v>0</v>
      </c>
      <c r="J79" s="41">
        <f>IF( OR(J$17=1, J$19=1), SUM($F$24:J$24) - SUM($F$79:I$79), 0)</f>
        <v>0</v>
      </c>
      <c r="K79" s="41">
        <f>IF( OR(K$17=1, K$19=1), SUM($F$24:K$24) - SUM($F$79:J$79), 0)</f>
        <v>0</v>
      </c>
      <c r="L79" s="41">
        <f>IF( OR(L$17=1, L$19=1), SUM($F$24:L$24) - SUM($F$79:K$79), 0)</f>
        <v>0</v>
      </c>
      <c r="M79" s="41">
        <f>IF( OR(M$17=1, M$19=1), SUM($F$24:M$24) - SUM($F$79:L$79), 0)</f>
        <v>0</v>
      </c>
      <c r="N79" s="41">
        <f>IF( OR(N$17=1, N$19=1), SUM($F$24:N$24) - SUM($F$79:M$79), 0)</f>
        <v>0</v>
      </c>
      <c r="O79" s="41">
        <f>IF( OR(O$17=1, O$19=1), SUM($F$24:O$24) - SUM($F$79:N$79), 0)</f>
        <v>0</v>
      </c>
      <c r="P79" s="41">
        <f>IF( OR(P$17=1, P$19=1), SUM($F$24:P$24) - SUM($F$79:O$79), 0)</f>
        <v>0</v>
      </c>
      <c r="Q79" s="41">
        <f>IF( OR(Q$17=1, Q$19=1), SUM($F$24:Q$24) - SUM($F$79:P$79), 0)</f>
        <v>0</v>
      </c>
      <c r="R79" s="41">
        <f>IF( OR(R$17=1, R$19=1), SUM($F$24:R$24) - SUM($F$79:Q$79), 0)</f>
        <v>0</v>
      </c>
      <c r="S79" s="38">
        <f t="shared" si="30"/>
        <v>0</v>
      </c>
    </row>
    <row r="80" spans="3:19" hidden="1" outlineLevel="1" x14ac:dyDescent="0.25">
      <c r="D80" s="40" t="s">
        <v>109</v>
      </c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38">
        <f t="shared" si="30"/>
        <v>0</v>
      </c>
    </row>
    <row r="81" spans="3:19" ht="5.0999999999999996" customHeight="1" x14ac:dyDescent="0.25"/>
    <row r="82" spans="3:19" collapsed="1" x14ac:dyDescent="0.25">
      <c r="C82" s="1" t="str">
        <f>C25</f>
        <v>Other operating income 3</v>
      </c>
      <c r="D82" s="7" t="s">
        <v>108</v>
      </c>
      <c r="F82" s="16">
        <f>_xlfn.XLOOKUP($D$82, $D$83:$D$92, F83:F92)</f>
        <v>0</v>
      </c>
      <c r="G82" s="16">
        <f t="shared" ref="G82:R82" si="32">_xlfn.XLOOKUP($D$82, $D$83:$D$92, G83:G92)</f>
        <v>0</v>
      </c>
      <c r="H82" s="16">
        <f t="shared" si="32"/>
        <v>0</v>
      </c>
      <c r="I82" s="16">
        <f t="shared" si="32"/>
        <v>0</v>
      </c>
      <c r="J82" s="16">
        <f t="shared" si="32"/>
        <v>0</v>
      </c>
      <c r="K82" s="16">
        <f t="shared" si="32"/>
        <v>0</v>
      </c>
      <c r="L82" s="16">
        <f t="shared" si="32"/>
        <v>0</v>
      </c>
      <c r="M82" s="16">
        <f t="shared" si="32"/>
        <v>0</v>
      </c>
      <c r="N82" s="16">
        <f t="shared" si="32"/>
        <v>0</v>
      </c>
      <c r="O82" s="16">
        <f t="shared" si="32"/>
        <v>0</v>
      </c>
      <c r="P82" s="16">
        <f t="shared" si="32"/>
        <v>0</v>
      </c>
      <c r="Q82" s="16">
        <f t="shared" si="32"/>
        <v>0</v>
      </c>
      <c r="R82" s="16">
        <f t="shared" si="32"/>
        <v>0</v>
      </c>
      <c r="S82" s="38">
        <f>SUM(F82:R82)</f>
        <v>0</v>
      </c>
    </row>
    <row r="83" spans="3:19" hidden="1" outlineLevel="1" x14ac:dyDescent="0.25">
      <c r="D83" s="40" t="s">
        <v>108</v>
      </c>
      <c r="F83" s="41">
        <f t="shared" ref="F83:R83" si="33">_xlfn.XLOOKUP(F$10, $F$30:$R$30, $F$25:$R$25, 0)</f>
        <v>0</v>
      </c>
      <c r="G83" s="41">
        <f t="shared" si="33"/>
        <v>0</v>
      </c>
      <c r="H83" s="41">
        <f t="shared" si="33"/>
        <v>0</v>
      </c>
      <c r="I83" s="41">
        <f t="shared" si="33"/>
        <v>0</v>
      </c>
      <c r="J83" s="41">
        <f t="shared" si="33"/>
        <v>0</v>
      </c>
      <c r="K83" s="41">
        <f t="shared" si="33"/>
        <v>0</v>
      </c>
      <c r="L83" s="41">
        <f t="shared" si="33"/>
        <v>0</v>
      </c>
      <c r="M83" s="41">
        <f t="shared" si="33"/>
        <v>0</v>
      </c>
      <c r="N83" s="41">
        <f t="shared" si="33"/>
        <v>0</v>
      </c>
      <c r="O83" s="41">
        <f t="shared" si="33"/>
        <v>0</v>
      </c>
      <c r="P83" s="41">
        <f t="shared" si="33"/>
        <v>0</v>
      </c>
      <c r="Q83" s="41">
        <f t="shared" si="33"/>
        <v>0</v>
      </c>
      <c r="R83" s="41">
        <f t="shared" si="33"/>
        <v>0</v>
      </c>
      <c r="S83" s="38">
        <f t="shared" ref="S83:S92" si="34">SUM(F83:R83)</f>
        <v>0</v>
      </c>
    </row>
    <row r="84" spans="3:19" hidden="1" outlineLevel="1" x14ac:dyDescent="0.25">
      <c r="D84" s="40" t="s">
        <v>113</v>
      </c>
      <c r="F84" s="41">
        <f>IF(F$15 = 1, F$25, 0)</f>
        <v>0</v>
      </c>
      <c r="G84" s="41">
        <f>IF(G$15 = 1, SUM($F$25:G$25)- SUM($F$84:F$84), 0)</f>
        <v>0</v>
      </c>
      <c r="H84" s="41">
        <f>IF(H$15 = 1, SUM($F$25:H$25)- SUM($F$84:G$84), 0)</f>
        <v>0</v>
      </c>
      <c r="I84" s="41">
        <f>IF(I$15 = 1, SUM($F$25:I$25)- SUM($F$84:H$84), 0)</f>
        <v>0</v>
      </c>
      <c r="J84" s="41">
        <f>IF(J$15 = 1, SUM($F$25:J$25)- SUM($F$84:I$84), 0)</f>
        <v>0</v>
      </c>
      <c r="K84" s="41">
        <f>IF(K$15 = 1, SUM($F$25:K$25)- SUM($F$84:J$84), 0)</f>
        <v>0</v>
      </c>
      <c r="L84" s="41">
        <f>IF(L$15 = 1, SUM($F$25:L$25)- SUM($F$84:K$84), 0)</f>
        <v>0</v>
      </c>
      <c r="M84" s="41">
        <f>IF(M$15 = 1, SUM($F$25:M$25)- SUM($F$84:L$84), 0)</f>
        <v>0</v>
      </c>
      <c r="N84" s="41">
        <f>IF(N$15 = 1, SUM($F$25:N$25)- SUM($F$84:M$84), 0)</f>
        <v>0</v>
      </c>
      <c r="O84" s="41">
        <f>IF(O$15 = 1, SUM($F$25:O$25)- SUM($F$84:N$84), 0)</f>
        <v>0</v>
      </c>
      <c r="P84" s="41">
        <f>IF(P$15 = 1, SUM($F$25:P$25)- SUM($F$84:O$84), 0)</f>
        <v>0</v>
      </c>
      <c r="Q84" s="41">
        <f>IF(Q$15 = 1, SUM($F$25:Q$25)- SUM($F$84:P$84), 0)</f>
        <v>0</v>
      </c>
      <c r="R84" s="41">
        <f>IF(R$15 = 1, SUM($F$25:R$25)- SUM($F$84:Q$84), 0)</f>
        <v>0</v>
      </c>
      <c r="S84" s="38">
        <f t="shared" si="34"/>
        <v>0</v>
      </c>
    </row>
    <row r="85" spans="3:19" hidden="1" outlineLevel="1" x14ac:dyDescent="0.25">
      <c r="D85" s="40" t="s">
        <v>127</v>
      </c>
      <c r="F85" s="41">
        <f>F$25</f>
        <v>0</v>
      </c>
      <c r="G85" s="41">
        <f t="shared" ref="G85:R85" si="35">G$25</f>
        <v>0</v>
      </c>
      <c r="H85" s="41">
        <f t="shared" si="35"/>
        <v>0</v>
      </c>
      <c r="I85" s="41">
        <f t="shared" si="35"/>
        <v>0</v>
      </c>
      <c r="J85" s="41">
        <f t="shared" si="35"/>
        <v>0</v>
      </c>
      <c r="K85" s="41">
        <f t="shared" si="35"/>
        <v>0</v>
      </c>
      <c r="L85" s="41">
        <f t="shared" si="35"/>
        <v>0</v>
      </c>
      <c r="M85" s="41">
        <f t="shared" si="35"/>
        <v>0</v>
      </c>
      <c r="N85" s="41">
        <f t="shared" si="35"/>
        <v>0</v>
      </c>
      <c r="O85" s="41">
        <f t="shared" si="35"/>
        <v>0</v>
      </c>
      <c r="P85" s="41">
        <f t="shared" si="35"/>
        <v>0</v>
      </c>
      <c r="Q85" s="41">
        <f t="shared" si="35"/>
        <v>0</v>
      </c>
      <c r="R85" s="41">
        <f t="shared" si="35"/>
        <v>0</v>
      </c>
      <c r="S85" s="38">
        <f t="shared" si="34"/>
        <v>0</v>
      </c>
    </row>
    <row r="86" spans="3:19" hidden="1" outlineLevel="1" x14ac:dyDescent="0.25">
      <c r="D86" s="40" t="s">
        <v>120</v>
      </c>
      <c r="F86" s="41">
        <f>IF($F$16 = 1, $F$25, 0)</f>
        <v>0</v>
      </c>
      <c r="G86" s="41">
        <f>IF(G$16 = 1, SUM($F$25:G$25) - SUM($F$86:F$86), 0)</f>
        <v>0</v>
      </c>
      <c r="H86" s="41">
        <f>IF(H$16 = 1, SUM($F$25:H$25) - SUM($F$86:G$86), 0)</f>
        <v>0</v>
      </c>
      <c r="I86" s="41">
        <f>IF(I$16 = 1, SUM($F$25:I$25) - SUM($F$86:H$86), 0)</f>
        <v>0</v>
      </c>
      <c r="J86" s="41">
        <f>IF(J$16 = 1, SUM($F$25:J$25) - SUM($F$86:I$86), 0)</f>
        <v>0</v>
      </c>
      <c r="K86" s="41">
        <f>IF(K$16 = 1, SUM($F$25:K$25) - SUM($F$86:J$86), 0)</f>
        <v>0</v>
      </c>
      <c r="L86" s="41">
        <f>IF(L$16 = 1, SUM($F$25:L$25) - SUM($F$86:K$86), 0)</f>
        <v>0</v>
      </c>
      <c r="M86" s="41">
        <f>IF(M$16 = 1, SUM($F$25:M$25) - SUM($F$86:L$86), 0)</f>
        <v>0</v>
      </c>
      <c r="N86" s="41">
        <f>IF(N$16 = 1, SUM($F$25:N$25) - SUM($F$86:M$86), 0)</f>
        <v>0</v>
      </c>
      <c r="O86" s="41">
        <f>IF(O$16 = 1, SUM($F$25:O$25) - SUM($F$86:N$86), 0)</f>
        <v>0</v>
      </c>
      <c r="P86" s="41">
        <f>IF(P$16 = 1, SUM($F$25:P$25) - SUM($F$86:O$86), 0)</f>
        <v>0</v>
      </c>
      <c r="Q86" s="41">
        <f>IF(Q$16 = 1, SUM($F$25:Q$25) - SUM($F$86:P$86), 0)</f>
        <v>0</v>
      </c>
      <c r="R86" s="41">
        <f>IF(R$16 = 1, SUM($F$25:R$25) - SUM($F$86:Q$86), 0)</f>
        <v>0</v>
      </c>
      <c r="S86" s="38">
        <f t="shared" si="34"/>
        <v>0</v>
      </c>
    </row>
    <row r="87" spans="3:19" hidden="1" outlineLevel="1" x14ac:dyDescent="0.25">
      <c r="D87" s="40" t="s">
        <v>123</v>
      </c>
      <c r="F87" s="41">
        <f>IF($F$17 = 1, $F$25, 0)</f>
        <v>0</v>
      </c>
      <c r="G87" s="41">
        <f>IF(G$17 = 1, SUM($F$25:G$25) - SUM($F$87:F$87), 0)</f>
        <v>0</v>
      </c>
      <c r="H87" s="41">
        <f>IF(H$17 = 1, SUM($F$25:H$25) - SUM($F$87:G$87), 0)</f>
        <v>0</v>
      </c>
      <c r="I87" s="41">
        <f>IF(I$17 = 1, SUM($F$25:I$25) - SUM($F$87:H$87), 0)</f>
        <v>0</v>
      </c>
      <c r="J87" s="41">
        <f>IF(J$17 = 1, SUM($F$25:J$25) - SUM($F$87:I$87), 0)</f>
        <v>0</v>
      </c>
      <c r="K87" s="41">
        <f>IF(K$17 = 1, SUM($F$25:K$25) - SUM($F$87:J$87), 0)</f>
        <v>0</v>
      </c>
      <c r="L87" s="41">
        <f>IF(L$17 = 1, SUM($F$25:L$25) - SUM($F$87:K$87), 0)</f>
        <v>0</v>
      </c>
      <c r="M87" s="41">
        <f>IF(M$17 = 1, SUM($F$25:M$25) - SUM($F$87:L$87), 0)</f>
        <v>0</v>
      </c>
      <c r="N87" s="41">
        <f>IF(N$17 = 1, SUM($F$25:N$25) - SUM($F$87:M$87), 0)</f>
        <v>0</v>
      </c>
      <c r="O87" s="41">
        <f>IF(O$17 = 1, SUM($F$25:O$25) - SUM($F$87:N$87), 0)</f>
        <v>0</v>
      </c>
      <c r="P87" s="41">
        <f>IF(P$17 = 1, SUM($F$25:P$25) - SUM($F$87:O$87), 0)</f>
        <v>0</v>
      </c>
      <c r="Q87" s="41">
        <f>IF(Q$17 = 1, SUM($F$25:Q$25) - SUM($F$87:P$87), 0)</f>
        <v>0</v>
      </c>
      <c r="R87" s="41">
        <f>IF(R$17 = 1, SUM($F$25:R$25) - SUM($F$87:Q$87), 0)</f>
        <v>0</v>
      </c>
      <c r="S87" s="38">
        <f t="shared" si="34"/>
        <v>0</v>
      </c>
    </row>
    <row r="88" spans="3:19" hidden="1" outlineLevel="1" x14ac:dyDescent="0.25">
      <c r="D88" s="40" t="s">
        <v>124</v>
      </c>
      <c r="F88" s="41">
        <f>IF($F$18 = 1, $F$25, 0)</f>
        <v>0</v>
      </c>
      <c r="G88" s="41">
        <f>IF(G$18 = 1, SUM($F$25:G$25) - SUM($F$88:F$88), 0)</f>
        <v>0</v>
      </c>
      <c r="H88" s="41">
        <f>IF(H$18 = 1, SUM($F$25:H$25) - SUM($F$88:G$88), 0)</f>
        <v>0</v>
      </c>
      <c r="I88" s="41">
        <f>IF(I$18 = 1, SUM($F$25:I$25) - SUM($F$88:H$88), 0)</f>
        <v>0</v>
      </c>
      <c r="J88" s="41">
        <f>IF(J$18 = 1, SUM($F$25:J$25) - SUM($F$88:I$88), 0)</f>
        <v>0</v>
      </c>
      <c r="K88" s="41">
        <f>IF(K$18 = 1, SUM($F$25:K$25) - SUM($F$88:J$88), 0)</f>
        <v>0</v>
      </c>
      <c r="L88" s="41">
        <f>IF(L$18 = 1, SUM($F$25:L$25) - SUM($F$88:K$88), 0)</f>
        <v>0</v>
      </c>
      <c r="M88" s="41">
        <f>IF(M$18 = 1, SUM($F$25:M$25) - SUM($F$88:L$88), 0)</f>
        <v>0</v>
      </c>
      <c r="N88" s="41">
        <f>IF(N$18 = 1, SUM($F$25:N$25) - SUM($F$88:M$88), 0)</f>
        <v>0</v>
      </c>
      <c r="O88" s="41">
        <f>IF(O$18 = 1, SUM($F$25:O$25) - SUM($F$88:N$88), 0)</f>
        <v>0</v>
      </c>
      <c r="P88" s="41">
        <f>IF(P$18 = 1, SUM($F$25:P$25) - SUM($F$88:O$88), 0)</f>
        <v>0</v>
      </c>
      <c r="Q88" s="41">
        <f>IF(Q$18 = 1, SUM($F$25:Q$25) - SUM($F$88:P$88), 0)</f>
        <v>0</v>
      </c>
      <c r="R88" s="41">
        <f>IF(R$18 = 1, SUM($F$25:R$25) - SUM($F$88:Q$88), 0)</f>
        <v>0</v>
      </c>
      <c r="S88" s="38">
        <f t="shared" si="34"/>
        <v>0</v>
      </c>
    </row>
    <row r="89" spans="3:19" hidden="1" outlineLevel="1" x14ac:dyDescent="0.25">
      <c r="D89" s="40" t="s">
        <v>125</v>
      </c>
      <c r="F89" s="41">
        <f>IF($F$19 = 1, $F$25, 0)</f>
        <v>0</v>
      </c>
      <c r="G89" s="41">
        <f>IF(G$19 = 1, SUM($F$25:G$25) - SUM($F$89:F$89), 0)</f>
        <v>0</v>
      </c>
      <c r="H89" s="41">
        <f>IF(H$19 = 1, SUM($F$25:H$25) - SUM($F$89:G$89), 0)</f>
        <v>0</v>
      </c>
      <c r="I89" s="41">
        <f>IF(I$19 = 1, SUM($F$25:I$25) - SUM($F$89:H$89), 0)</f>
        <v>0</v>
      </c>
      <c r="J89" s="41">
        <f>IF(J$19 = 1, SUM($F$25:J$25) - SUM($F$89:I$89), 0)</f>
        <v>0</v>
      </c>
      <c r="K89" s="41">
        <f>IF(K$19 = 1, SUM($F$25:K$25) - SUM($F$89:J$89), 0)</f>
        <v>0</v>
      </c>
      <c r="L89" s="41">
        <f>IF(L$19 = 1, SUM($F$25:L$25) - SUM($F$89:K$89), 0)</f>
        <v>0</v>
      </c>
      <c r="M89" s="41">
        <f>IF(M$19 = 1, SUM($F$25:M$25) - SUM($F$89:L$89), 0)</f>
        <v>0</v>
      </c>
      <c r="N89" s="41">
        <f>IF(N$19 = 1, SUM($F$25:N$25) - SUM($F$89:M$89), 0)</f>
        <v>0</v>
      </c>
      <c r="O89" s="41">
        <f>IF(O$19 = 1, SUM($F$25:O$25) - SUM($F$89:N$89), 0)</f>
        <v>0</v>
      </c>
      <c r="P89" s="41">
        <f>IF(P$19 = 1, SUM($F$25:P$25) - SUM($F$89:O$89), 0)</f>
        <v>0</v>
      </c>
      <c r="Q89" s="41">
        <f>IF(Q$19 = 1, SUM($F$25:Q$25) - SUM($F$89:P$89), 0)</f>
        <v>0</v>
      </c>
      <c r="R89" s="41">
        <f>IF(R$19 = 1, SUM($F$25:R$25) - SUM($F$89:Q$89), 0)</f>
        <v>0</v>
      </c>
      <c r="S89" s="38">
        <f t="shared" si="34"/>
        <v>0</v>
      </c>
    </row>
    <row r="90" spans="3:19" hidden="1" outlineLevel="1" x14ac:dyDescent="0.25">
      <c r="D90" s="40" t="s">
        <v>121</v>
      </c>
      <c r="F90" s="41">
        <f>IF( OR(F$16=1, F$18=1), F$25, 0)</f>
        <v>0</v>
      </c>
      <c r="G90" s="41">
        <f>IF( OR(G$16=1, G$18=1), SUM($F$25:G$25) - SUM($F$90:F$90), 0)</f>
        <v>0</v>
      </c>
      <c r="H90" s="41">
        <f>IF( OR(H$16=1, H$18=1), SUM($F$25:H$25) - SUM($F$90:G$90), 0)</f>
        <v>0</v>
      </c>
      <c r="I90" s="41">
        <f>IF( OR(I$16=1, I$18=1), SUM($F$25:I$25) - SUM($F$90:H$90), 0)</f>
        <v>0</v>
      </c>
      <c r="J90" s="41">
        <f>IF( OR(J$16=1, J$18=1), SUM($F$25:J$25) - SUM($F$90:I$90), 0)</f>
        <v>0</v>
      </c>
      <c r="K90" s="41">
        <f>IF( OR(K$16=1, K$18=1), SUM($F$25:K$25) - SUM($F$90:J$90), 0)</f>
        <v>0</v>
      </c>
      <c r="L90" s="41">
        <f>IF( OR(L$16=1, L$18=1), SUM($F$25:L$25) - SUM($F$90:K$90), 0)</f>
        <v>0</v>
      </c>
      <c r="M90" s="41">
        <f>IF( OR(M$16=1, M$18=1), SUM($F$25:M$25) - SUM($F$90:L$90), 0)</f>
        <v>0</v>
      </c>
      <c r="N90" s="41">
        <f>IF( OR(N$16=1, N$18=1), SUM($F$25:N$25) - SUM($F$90:M$90), 0)</f>
        <v>0</v>
      </c>
      <c r="O90" s="41">
        <f>IF( OR(O$16=1, O$18=1), SUM($F$25:O$25) - SUM($F$90:N$90), 0)</f>
        <v>0</v>
      </c>
      <c r="P90" s="41">
        <f>IF( OR(P$16=1, P$18=1), SUM($F$25:P$25) - SUM($F$90:O$90), 0)</f>
        <v>0</v>
      </c>
      <c r="Q90" s="41">
        <f>IF( OR(Q$16=1, Q$18=1), SUM($F$25:Q$25) - SUM($F$90:P$90), 0)</f>
        <v>0</v>
      </c>
      <c r="R90" s="41">
        <f>IF( OR(R$16=1, R$18=1), SUM($F$25:R$25) - SUM($F$90:Q$90), 0)</f>
        <v>0</v>
      </c>
      <c r="S90" s="38">
        <f t="shared" si="34"/>
        <v>0</v>
      </c>
    </row>
    <row r="91" spans="3:19" hidden="1" outlineLevel="1" x14ac:dyDescent="0.25">
      <c r="D91" s="40" t="s">
        <v>122</v>
      </c>
      <c r="F91" s="41">
        <f>IF( OR(F$17=1, F$19=1), F$25, 0)</f>
        <v>0</v>
      </c>
      <c r="G91" s="41">
        <f>IF( OR(G$17=1, G$19=1), SUM($F$25:G$25) - SUM($F$91:F$91), 0)</f>
        <v>0</v>
      </c>
      <c r="H91" s="41">
        <f>IF( OR(H$17=1, H$19=1), SUM($F$25:H$25) - SUM($F$91:G$91), 0)</f>
        <v>0</v>
      </c>
      <c r="I91" s="41">
        <f>IF( OR(I$17=1, I$19=1), SUM($F$25:I$25) - SUM($F$91:H$91), 0)</f>
        <v>0</v>
      </c>
      <c r="J91" s="41">
        <f>IF( OR(J$17=1, J$19=1), SUM($F$25:J$25) - SUM($F$91:I$91), 0)</f>
        <v>0</v>
      </c>
      <c r="K91" s="41">
        <f>IF( OR(K$17=1, K$19=1), SUM($F$25:K$25) - SUM($F$91:J$91), 0)</f>
        <v>0</v>
      </c>
      <c r="L91" s="41">
        <f>IF( OR(L$17=1, L$19=1), SUM($F$25:L$25) - SUM($F$91:K$91), 0)</f>
        <v>0</v>
      </c>
      <c r="M91" s="41">
        <f>IF( OR(M$17=1, M$19=1), SUM($F$25:M$25) - SUM($F$91:L$91), 0)</f>
        <v>0</v>
      </c>
      <c r="N91" s="41">
        <f>IF( OR(N$17=1, N$19=1), SUM($F$25:N$25) - SUM($F$91:M$91), 0)</f>
        <v>0</v>
      </c>
      <c r="O91" s="41">
        <f>IF( OR(O$17=1, O$19=1), SUM($F$25:O$25) - SUM($F$91:N$91), 0)</f>
        <v>0</v>
      </c>
      <c r="P91" s="41">
        <f>IF( OR(P$17=1, P$19=1), SUM($F$25:P$25) - SUM($F$91:O$91), 0)</f>
        <v>0</v>
      </c>
      <c r="Q91" s="41">
        <f>IF( OR(Q$17=1, Q$19=1), SUM($F$25:Q$25) - SUM($F$91:P$91), 0)</f>
        <v>0</v>
      </c>
      <c r="R91" s="41">
        <f>IF( OR(R$17=1, R$19=1), SUM($F$25:R$25) - SUM($F$91:Q$91), 0)</f>
        <v>0</v>
      </c>
      <c r="S91" s="38">
        <f t="shared" si="34"/>
        <v>0</v>
      </c>
    </row>
    <row r="92" spans="3:19" hidden="1" outlineLevel="1" x14ac:dyDescent="0.25">
      <c r="D92" s="40" t="s">
        <v>109</v>
      </c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38">
        <f t="shared" si="34"/>
        <v>0</v>
      </c>
    </row>
  </sheetData>
  <dataValidations count="1">
    <dataValidation type="list" allowBlank="1" showInputMessage="1" showErrorMessage="1" sqref="D34 D46 D58 D70 D82" xr:uid="{E43584F2-7071-439F-8B3C-A84DA657B7A8}">
      <formula1>$D$35:$D$44</formula1>
    </dataValidation>
  </dataValidations>
  <hyperlinks>
    <hyperlink ref="S2" location="Index!A1" display="Home" xr:uid="{0D895FAB-3D97-49DC-8D05-96B13B3CAC48}"/>
  </hyperlinks>
  <pageMargins left="0.7" right="0.7" top="0.75" bottom="0.75" header="0.3" footer="0.3"/>
  <ignoredErrors>
    <ignoredError sqref="G36:S36 G50:R55 G62:R67 G48:R48 G60:R60 S38:S41 G42:S43 G38:R41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9D34C-5ADB-4A92-AD87-C681CAB7ED02}">
  <sheetPr codeName="Sheet12">
    <tabColor theme="9" tint="0.79998168889431442"/>
    <outlinePr summaryBelow="0" summaryRight="0"/>
  </sheetPr>
  <dimension ref="A1:T257"/>
  <sheetViews>
    <sheetView showGridLines="0" zoomScale="85" zoomScaleNormal="85" workbookViewId="0">
      <pane ySplit="12" topLeftCell="A13" activePane="bottomLeft" state="frozen"/>
      <selection activeCell="F10" sqref="F10"/>
      <selection pane="bottomLeft"/>
    </sheetView>
  </sheetViews>
  <sheetFormatPr defaultColWidth="0" defaultRowHeight="13.5" outlineLevelRow="1" x14ac:dyDescent="0.25"/>
  <cols>
    <col min="1" max="2" width="1.7109375" style="1" customWidth="1"/>
    <col min="3" max="3" width="31.85546875" style="1" bestFit="1" customWidth="1"/>
    <col min="4" max="4" width="19.7109375" style="1" bestFit="1" customWidth="1"/>
    <col min="5" max="5" width="1.7109375" style="1" customWidth="1"/>
    <col min="6" max="19" width="12.7109375" style="1" customWidth="1"/>
    <col min="20" max="20" width="1.7109375" style="1" customWidth="1"/>
    <col min="21" max="16384" width="9.140625" style="1" hidden="1"/>
  </cols>
  <sheetData>
    <row r="1" spans="1:20" x14ac:dyDescent="0.25">
      <c r="A1" s="3"/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1" x14ac:dyDescent="0.35">
      <c r="A2" s="3"/>
      <c r="B2" s="4" t="s">
        <v>217</v>
      </c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70" t="s">
        <v>211</v>
      </c>
      <c r="T2" s="2"/>
    </row>
    <row r="3" spans="1:20" ht="19.5" x14ac:dyDescent="0.3">
      <c r="A3" s="3"/>
      <c r="B3" s="5" t="s">
        <v>126</v>
      </c>
      <c r="C3" s="3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7" spans="1:20" x14ac:dyDescent="0.25">
      <c r="C7" s="22" t="s">
        <v>0</v>
      </c>
      <c r="F7" s="23">
        <f>'13W CFF'!$G$7</f>
        <v>46237</v>
      </c>
      <c r="G7" s="23">
        <f t="shared" ref="G7:R7" si="0">F8+1</f>
        <v>46244</v>
      </c>
      <c r="H7" s="23">
        <f t="shared" si="0"/>
        <v>46251</v>
      </c>
      <c r="I7" s="23">
        <f t="shared" si="0"/>
        <v>46258</v>
      </c>
      <c r="J7" s="23">
        <f t="shared" si="0"/>
        <v>46265</v>
      </c>
      <c r="K7" s="23">
        <f t="shared" si="0"/>
        <v>46272</v>
      </c>
      <c r="L7" s="23">
        <f t="shared" si="0"/>
        <v>46279</v>
      </c>
      <c r="M7" s="23">
        <f t="shared" si="0"/>
        <v>46286</v>
      </c>
      <c r="N7" s="23">
        <f t="shared" si="0"/>
        <v>46293</v>
      </c>
      <c r="O7" s="23">
        <f t="shared" si="0"/>
        <v>46300</v>
      </c>
      <c r="P7" s="23">
        <f t="shared" si="0"/>
        <v>46307</v>
      </c>
      <c r="Q7" s="23">
        <f t="shared" si="0"/>
        <v>46314</v>
      </c>
      <c r="R7" s="23">
        <f t="shared" si="0"/>
        <v>46321</v>
      </c>
      <c r="S7" s="30"/>
    </row>
    <row r="8" spans="1:20" x14ac:dyDescent="0.25">
      <c r="C8" s="22" t="s">
        <v>86</v>
      </c>
      <c r="F8" s="24">
        <f t="shared" ref="F8:R8" si="1">F7+6</f>
        <v>46243</v>
      </c>
      <c r="G8" s="24">
        <f t="shared" si="1"/>
        <v>46250</v>
      </c>
      <c r="H8" s="24">
        <f t="shared" si="1"/>
        <v>46257</v>
      </c>
      <c r="I8" s="24">
        <f t="shared" si="1"/>
        <v>46264</v>
      </c>
      <c r="J8" s="24">
        <f t="shared" si="1"/>
        <v>46271</v>
      </c>
      <c r="K8" s="24">
        <f t="shared" si="1"/>
        <v>46278</v>
      </c>
      <c r="L8" s="24">
        <f t="shared" si="1"/>
        <v>46285</v>
      </c>
      <c r="M8" s="24">
        <f t="shared" si="1"/>
        <v>46292</v>
      </c>
      <c r="N8" s="24">
        <f t="shared" si="1"/>
        <v>46299</v>
      </c>
      <c r="O8" s="24">
        <f t="shared" si="1"/>
        <v>46306</v>
      </c>
      <c r="P8" s="24">
        <f t="shared" si="1"/>
        <v>46313</v>
      </c>
      <c r="Q8" s="24">
        <f t="shared" si="1"/>
        <v>46320</v>
      </c>
      <c r="R8" s="24">
        <f t="shared" si="1"/>
        <v>46327</v>
      </c>
      <c r="S8" s="31"/>
    </row>
    <row r="9" spans="1:20" x14ac:dyDescent="0.25">
      <c r="C9" s="22" t="s">
        <v>87</v>
      </c>
      <c r="F9" s="9">
        <v>1</v>
      </c>
      <c r="G9" s="9">
        <v>2</v>
      </c>
      <c r="H9" s="9">
        <v>3</v>
      </c>
      <c r="I9" s="9">
        <v>4</v>
      </c>
      <c r="J9" s="9">
        <v>5</v>
      </c>
      <c r="K9" s="9">
        <v>6</v>
      </c>
      <c r="L9" s="9">
        <v>7</v>
      </c>
      <c r="M9" s="9">
        <v>8</v>
      </c>
      <c r="N9" s="9">
        <v>9</v>
      </c>
      <c r="O9" s="9">
        <v>10</v>
      </c>
      <c r="P9" s="9">
        <v>11</v>
      </c>
      <c r="Q9" s="9">
        <v>12</v>
      </c>
      <c r="R9" s="9">
        <v>13</v>
      </c>
      <c r="S9" s="32"/>
    </row>
    <row r="10" spans="1:20" x14ac:dyDescent="0.25">
      <c r="C10" s="22" t="s">
        <v>88</v>
      </c>
      <c r="F10" s="9">
        <f>WEEKNUM(F7, 21)</f>
        <v>32</v>
      </c>
      <c r="G10" s="9">
        <f t="shared" ref="G10:R10" si="2">WEEKNUM(G7, 21)</f>
        <v>33</v>
      </c>
      <c r="H10" s="9">
        <f t="shared" si="2"/>
        <v>34</v>
      </c>
      <c r="I10" s="9">
        <f t="shared" si="2"/>
        <v>35</v>
      </c>
      <c r="J10" s="9">
        <f t="shared" si="2"/>
        <v>36</v>
      </c>
      <c r="K10" s="9">
        <f t="shared" si="2"/>
        <v>37</v>
      </c>
      <c r="L10" s="9">
        <f t="shared" si="2"/>
        <v>38</v>
      </c>
      <c r="M10" s="9">
        <f t="shared" si="2"/>
        <v>39</v>
      </c>
      <c r="N10" s="9">
        <f t="shared" si="2"/>
        <v>40</v>
      </c>
      <c r="O10" s="9">
        <f t="shared" si="2"/>
        <v>41</v>
      </c>
      <c r="P10" s="9">
        <f t="shared" si="2"/>
        <v>42</v>
      </c>
      <c r="Q10" s="9">
        <f t="shared" si="2"/>
        <v>43</v>
      </c>
      <c r="R10" s="9">
        <f t="shared" si="2"/>
        <v>44</v>
      </c>
      <c r="S10" s="32"/>
    </row>
    <row r="11" spans="1:20" x14ac:dyDescent="0.25">
      <c r="C11" s="22" t="s">
        <v>89</v>
      </c>
      <c r="F11" s="9">
        <f t="shared" ref="F11:R11" si="3">YEAR(F7)</f>
        <v>2026</v>
      </c>
      <c r="G11" s="9">
        <f t="shared" si="3"/>
        <v>2026</v>
      </c>
      <c r="H11" s="9">
        <f t="shared" si="3"/>
        <v>2026</v>
      </c>
      <c r="I11" s="9">
        <f t="shared" si="3"/>
        <v>2026</v>
      </c>
      <c r="J11" s="9">
        <f t="shared" si="3"/>
        <v>2026</v>
      </c>
      <c r="K11" s="9">
        <f t="shared" si="3"/>
        <v>2026</v>
      </c>
      <c r="L11" s="9">
        <f t="shared" si="3"/>
        <v>2026</v>
      </c>
      <c r="M11" s="9">
        <f t="shared" si="3"/>
        <v>2026</v>
      </c>
      <c r="N11" s="9">
        <f t="shared" si="3"/>
        <v>2026</v>
      </c>
      <c r="O11" s="9">
        <f t="shared" si="3"/>
        <v>2026</v>
      </c>
      <c r="P11" s="9">
        <f t="shared" si="3"/>
        <v>2026</v>
      </c>
      <c r="Q11" s="9">
        <f t="shared" si="3"/>
        <v>2026</v>
      </c>
      <c r="R11" s="9">
        <f t="shared" si="3"/>
        <v>2026</v>
      </c>
      <c r="S11" s="33"/>
    </row>
    <row r="12" spans="1:20" x14ac:dyDescent="0.25">
      <c r="C12" s="22" t="s">
        <v>90</v>
      </c>
      <c r="F12" s="25" t="s">
        <v>93</v>
      </c>
      <c r="G12" s="25" t="s">
        <v>93</v>
      </c>
      <c r="H12" s="25" t="s">
        <v>93</v>
      </c>
      <c r="I12" s="25" t="s">
        <v>93</v>
      </c>
      <c r="J12" s="25" t="s">
        <v>93</v>
      </c>
      <c r="K12" s="25" t="s">
        <v>93</v>
      </c>
      <c r="L12" s="25" t="s">
        <v>93</v>
      </c>
      <c r="M12" s="25" t="s">
        <v>93</v>
      </c>
      <c r="N12" s="25" t="s">
        <v>93</v>
      </c>
      <c r="O12" s="25" t="s">
        <v>93</v>
      </c>
      <c r="P12" s="25" t="s">
        <v>93</v>
      </c>
      <c r="Q12" s="25" t="s">
        <v>93</v>
      </c>
      <c r="R12" s="25" t="s">
        <v>93</v>
      </c>
      <c r="S12" s="34" t="s">
        <v>91</v>
      </c>
    </row>
    <row r="13" spans="1:20" collapsed="1" x14ac:dyDescent="0.25"/>
    <row r="14" spans="1:20" hidden="1" outlineLevel="1" x14ac:dyDescent="0.25">
      <c r="C14" s="1" t="s">
        <v>113</v>
      </c>
      <c r="F14" s="42">
        <f>EOMONTH(F7,0)</f>
        <v>46265</v>
      </c>
      <c r="G14" s="42">
        <f t="shared" ref="G14:R14" si="4">EOMONTH(G7,0)</f>
        <v>46265</v>
      </c>
      <c r="H14" s="42">
        <f t="shared" si="4"/>
        <v>46265</v>
      </c>
      <c r="I14" s="42">
        <f t="shared" si="4"/>
        <v>46265</v>
      </c>
      <c r="J14" s="42">
        <f t="shared" si="4"/>
        <v>46265</v>
      </c>
      <c r="K14" s="42">
        <f t="shared" si="4"/>
        <v>46295</v>
      </c>
      <c r="L14" s="42">
        <f t="shared" si="4"/>
        <v>46295</v>
      </c>
      <c r="M14" s="42">
        <f t="shared" si="4"/>
        <v>46295</v>
      </c>
      <c r="N14" s="42">
        <f t="shared" si="4"/>
        <v>46295</v>
      </c>
      <c r="O14" s="42">
        <f t="shared" si="4"/>
        <v>46326</v>
      </c>
      <c r="P14" s="42">
        <f t="shared" si="4"/>
        <v>46326</v>
      </c>
      <c r="Q14" s="42">
        <f t="shared" si="4"/>
        <v>46326</v>
      </c>
      <c r="R14" s="42">
        <f t="shared" si="4"/>
        <v>46326</v>
      </c>
    </row>
    <row r="15" spans="1:20" hidden="1" outlineLevel="1" x14ac:dyDescent="0.25">
      <c r="C15" s="1" t="s">
        <v>114</v>
      </c>
      <c r="F15" s="40">
        <f t="shared" ref="F15:M15" si="5">IF( AND( F14 &gt;=F7, F14 &lt;=F8), 1, 0)</f>
        <v>0</v>
      </c>
      <c r="G15" s="40">
        <f t="shared" si="5"/>
        <v>0</v>
      </c>
      <c r="H15" s="40">
        <f t="shared" si="5"/>
        <v>0</v>
      </c>
      <c r="I15" s="40">
        <f t="shared" si="5"/>
        <v>0</v>
      </c>
      <c r="J15" s="40">
        <f t="shared" si="5"/>
        <v>1</v>
      </c>
      <c r="K15" s="40">
        <f t="shared" si="5"/>
        <v>0</v>
      </c>
      <c r="L15" s="40">
        <f t="shared" si="5"/>
        <v>0</v>
      </c>
      <c r="M15" s="40">
        <f t="shared" si="5"/>
        <v>0</v>
      </c>
      <c r="N15" s="40">
        <f>IF( AND( N14 &gt;=N7, N14 &lt;=N8), 1, 0)</f>
        <v>1</v>
      </c>
      <c r="O15" s="40">
        <f t="shared" ref="O15:R15" si="6">IF( AND( O14 &gt;=O7, O14 &lt;=O8), 1, 0)</f>
        <v>0</v>
      </c>
      <c r="P15" s="40">
        <f t="shared" si="6"/>
        <v>0</v>
      </c>
      <c r="Q15" s="40">
        <f t="shared" si="6"/>
        <v>0</v>
      </c>
      <c r="R15" s="40">
        <f t="shared" si="6"/>
        <v>1</v>
      </c>
    </row>
    <row r="16" spans="1:20" hidden="1" outlineLevel="1" x14ac:dyDescent="0.25">
      <c r="C16" s="1" t="s">
        <v>117</v>
      </c>
      <c r="F16" s="40">
        <f>IF( AND(DAY(F7)&gt;=1, DAY(F7)&lt;=7), 1, 0)</f>
        <v>1</v>
      </c>
      <c r="G16" s="40">
        <f t="shared" ref="G16:R16" si="7">IF( AND(DAY(G7)&gt;=1, DAY(G7)&lt;=7), 1, 0)</f>
        <v>0</v>
      </c>
      <c r="H16" s="40">
        <f t="shared" si="7"/>
        <v>0</v>
      </c>
      <c r="I16" s="40">
        <f t="shared" si="7"/>
        <v>0</v>
      </c>
      <c r="J16" s="40">
        <f t="shared" si="7"/>
        <v>0</v>
      </c>
      <c r="K16" s="40">
        <f t="shared" si="7"/>
        <v>1</v>
      </c>
      <c r="L16" s="40">
        <f t="shared" si="7"/>
        <v>0</v>
      </c>
      <c r="M16" s="40">
        <f t="shared" si="7"/>
        <v>0</v>
      </c>
      <c r="N16" s="40">
        <f t="shared" si="7"/>
        <v>0</v>
      </c>
      <c r="O16" s="40">
        <f t="shared" si="7"/>
        <v>1</v>
      </c>
      <c r="P16" s="40">
        <f t="shared" si="7"/>
        <v>0</v>
      </c>
      <c r="Q16" s="40">
        <f t="shared" si="7"/>
        <v>0</v>
      </c>
      <c r="R16" s="40">
        <f t="shared" si="7"/>
        <v>0</v>
      </c>
    </row>
    <row r="17" spans="2:19" hidden="1" outlineLevel="1" x14ac:dyDescent="0.25">
      <c r="C17" s="1" t="s">
        <v>115</v>
      </c>
      <c r="F17" s="40">
        <f>IF( AND(DAY(F7)&gt;=8, DAY(F7)&lt;=14), 1, 0)</f>
        <v>0</v>
      </c>
      <c r="G17" s="40">
        <f t="shared" ref="G17:R17" si="8">IF( AND(DAY(G7)&gt;=8, DAY(G7)&lt;=14), 1, 0)</f>
        <v>1</v>
      </c>
      <c r="H17" s="40">
        <f t="shared" si="8"/>
        <v>0</v>
      </c>
      <c r="I17" s="40">
        <f t="shared" si="8"/>
        <v>0</v>
      </c>
      <c r="J17" s="40">
        <f t="shared" si="8"/>
        <v>0</v>
      </c>
      <c r="K17" s="40">
        <f t="shared" si="8"/>
        <v>0</v>
      </c>
      <c r="L17" s="40">
        <f t="shared" si="8"/>
        <v>1</v>
      </c>
      <c r="M17" s="40">
        <f t="shared" si="8"/>
        <v>0</v>
      </c>
      <c r="N17" s="40">
        <f t="shared" si="8"/>
        <v>0</v>
      </c>
      <c r="O17" s="40">
        <f t="shared" si="8"/>
        <v>0</v>
      </c>
      <c r="P17" s="40">
        <f t="shared" si="8"/>
        <v>1</v>
      </c>
      <c r="Q17" s="40">
        <f t="shared" si="8"/>
        <v>0</v>
      </c>
      <c r="R17" s="40">
        <f t="shared" si="8"/>
        <v>0</v>
      </c>
    </row>
    <row r="18" spans="2:19" hidden="1" outlineLevel="1" x14ac:dyDescent="0.25">
      <c r="C18" s="1" t="s">
        <v>118</v>
      </c>
      <c r="F18" s="40">
        <f>IF( AND(DAY(F7)&gt;=15, DAY(F7)&lt;=21), 1, 0)</f>
        <v>0</v>
      </c>
      <c r="G18" s="40">
        <f t="shared" ref="G18:R18" si="9">IF( AND(DAY(G7)&gt;=15, DAY(G7)&lt;=21), 1, 0)</f>
        <v>0</v>
      </c>
      <c r="H18" s="40">
        <f t="shared" si="9"/>
        <v>1</v>
      </c>
      <c r="I18" s="40">
        <f t="shared" si="9"/>
        <v>0</v>
      </c>
      <c r="J18" s="40">
        <f t="shared" si="9"/>
        <v>0</v>
      </c>
      <c r="K18" s="40">
        <f t="shared" si="9"/>
        <v>0</v>
      </c>
      <c r="L18" s="40">
        <f t="shared" si="9"/>
        <v>0</v>
      </c>
      <c r="M18" s="40">
        <f t="shared" si="9"/>
        <v>1</v>
      </c>
      <c r="N18" s="40">
        <f t="shared" si="9"/>
        <v>0</v>
      </c>
      <c r="O18" s="40">
        <f t="shared" si="9"/>
        <v>0</v>
      </c>
      <c r="P18" s="40">
        <f t="shared" si="9"/>
        <v>0</v>
      </c>
      <c r="Q18" s="40">
        <f t="shared" si="9"/>
        <v>1</v>
      </c>
      <c r="R18" s="40">
        <f t="shared" si="9"/>
        <v>0</v>
      </c>
    </row>
    <row r="19" spans="2:19" hidden="1" outlineLevel="1" x14ac:dyDescent="0.25">
      <c r="C19" s="1" t="s">
        <v>116</v>
      </c>
      <c r="F19" s="40">
        <f>IF( AND(DAY(F7)&gt;=22, DAY(F7)&lt;=28), 1, 0)</f>
        <v>0</v>
      </c>
      <c r="G19" s="40">
        <f t="shared" ref="G19:R19" si="10">IF( AND(DAY(G7)&gt;=22, DAY(G7)&lt;=28), 1, 0)</f>
        <v>0</v>
      </c>
      <c r="H19" s="40">
        <f t="shared" si="10"/>
        <v>0</v>
      </c>
      <c r="I19" s="40">
        <f t="shared" si="10"/>
        <v>1</v>
      </c>
      <c r="J19" s="40">
        <f t="shared" si="10"/>
        <v>0</v>
      </c>
      <c r="K19" s="40">
        <f t="shared" si="10"/>
        <v>0</v>
      </c>
      <c r="L19" s="40">
        <f t="shared" si="10"/>
        <v>0</v>
      </c>
      <c r="M19" s="40">
        <f t="shared" si="10"/>
        <v>0</v>
      </c>
      <c r="N19" s="40">
        <f t="shared" si="10"/>
        <v>1</v>
      </c>
      <c r="O19" s="40">
        <f t="shared" si="10"/>
        <v>0</v>
      </c>
      <c r="P19" s="40">
        <f t="shared" si="10"/>
        <v>0</v>
      </c>
      <c r="Q19" s="40">
        <f t="shared" si="10"/>
        <v>0</v>
      </c>
      <c r="R19" s="40">
        <f t="shared" si="10"/>
        <v>1</v>
      </c>
    </row>
    <row r="21" spans="2:19" x14ac:dyDescent="0.25">
      <c r="C21" s="1" t="s">
        <v>144</v>
      </c>
      <c r="F21" s="19">
        <v>30</v>
      </c>
      <c r="G21" s="19">
        <v>30</v>
      </c>
      <c r="H21" s="19">
        <v>30</v>
      </c>
      <c r="I21" s="19">
        <v>30</v>
      </c>
      <c r="J21" s="19">
        <v>30</v>
      </c>
      <c r="K21" s="19">
        <v>30</v>
      </c>
      <c r="L21" s="19">
        <v>30</v>
      </c>
      <c r="M21" s="19">
        <v>30</v>
      </c>
      <c r="N21" s="19">
        <v>30</v>
      </c>
      <c r="O21" s="19">
        <v>30</v>
      </c>
      <c r="P21" s="19">
        <v>30</v>
      </c>
      <c r="Q21" s="19">
        <v>30</v>
      </c>
      <c r="R21" s="19">
        <v>30</v>
      </c>
    </row>
    <row r="22" spans="2:19" x14ac:dyDescent="0.25">
      <c r="C22" s="1" t="s">
        <v>145</v>
      </c>
      <c r="F22" s="16">
        <f>ROUND(F21 / 7, 0)</f>
        <v>4</v>
      </c>
      <c r="G22" s="16">
        <f t="shared" ref="G22:R22" si="11">ROUND(G21 / 7, 0)</f>
        <v>4</v>
      </c>
      <c r="H22" s="16">
        <f t="shared" si="11"/>
        <v>4</v>
      </c>
      <c r="I22" s="16">
        <f t="shared" si="11"/>
        <v>4</v>
      </c>
      <c r="J22" s="16">
        <f t="shared" si="11"/>
        <v>4</v>
      </c>
      <c r="K22" s="16">
        <f t="shared" si="11"/>
        <v>4</v>
      </c>
      <c r="L22" s="16">
        <f t="shared" si="11"/>
        <v>4</v>
      </c>
      <c r="M22" s="16">
        <f t="shared" si="11"/>
        <v>4</v>
      </c>
      <c r="N22" s="16">
        <f t="shared" si="11"/>
        <v>4</v>
      </c>
      <c r="O22" s="16">
        <f t="shared" si="11"/>
        <v>4</v>
      </c>
      <c r="P22" s="16">
        <f t="shared" si="11"/>
        <v>4</v>
      </c>
      <c r="Q22" s="16">
        <f t="shared" si="11"/>
        <v>4</v>
      </c>
      <c r="R22" s="16">
        <f t="shared" si="11"/>
        <v>4</v>
      </c>
    </row>
    <row r="23" spans="2:19" x14ac:dyDescent="0.25">
      <c r="C23" s="1" t="s">
        <v>215</v>
      </c>
      <c r="F23" s="16">
        <f>F10 + F22</f>
        <v>36</v>
      </c>
      <c r="G23" s="16">
        <f t="shared" ref="G23:R23" si="12">G10 + G22</f>
        <v>37</v>
      </c>
      <c r="H23" s="16">
        <f t="shared" si="12"/>
        <v>38</v>
      </c>
      <c r="I23" s="16">
        <f t="shared" si="12"/>
        <v>39</v>
      </c>
      <c r="J23" s="16">
        <f t="shared" si="12"/>
        <v>40</v>
      </c>
      <c r="K23" s="16">
        <f t="shared" si="12"/>
        <v>41</v>
      </c>
      <c r="L23" s="16">
        <f t="shared" si="12"/>
        <v>42</v>
      </c>
      <c r="M23" s="16">
        <f t="shared" si="12"/>
        <v>43</v>
      </c>
      <c r="N23" s="16">
        <f t="shared" si="12"/>
        <v>44</v>
      </c>
      <c r="O23" s="16">
        <f t="shared" si="12"/>
        <v>45</v>
      </c>
      <c r="P23" s="16">
        <f t="shared" si="12"/>
        <v>46</v>
      </c>
      <c r="Q23" s="16">
        <f t="shared" si="12"/>
        <v>47</v>
      </c>
      <c r="R23" s="16">
        <f t="shared" si="12"/>
        <v>48</v>
      </c>
    </row>
    <row r="25" spans="2:19" x14ac:dyDescent="0.25">
      <c r="B25" s="21"/>
    </row>
    <row r="26" spans="2:19" x14ac:dyDescent="0.25">
      <c r="B26" s="21"/>
      <c r="C26" s="13" t="s">
        <v>132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7"/>
    </row>
    <row r="27" spans="2:19" ht="5.0999999999999996" customHeight="1" x14ac:dyDescent="0.25"/>
    <row r="28" spans="2:19" x14ac:dyDescent="0.25">
      <c r="C28" s="1" t="s">
        <v>63</v>
      </c>
      <c r="F28" s="16">
        <f>'New sales'!F26</f>
        <v>103000</v>
      </c>
      <c r="G28" s="16">
        <f>'New sales'!G26</f>
        <v>103000</v>
      </c>
      <c r="H28" s="16">
        <f>'New sales'!H26</f>
        <v>103000</v>
      </c>
      <c r="I28" s="16">
        <f>'New sales'!I26</f>
        <v>103000</v>
      </c>
      <c r="J28" s="16">
        <f>'New sales'!J26</f>
        <v>117000</v>
      </c>
      <c r="K28" s="16">
        <f>'New sales'!K26</f>
        <v>117000</v>
      </c>
      <c r="L28" s="16">
        <f>'New sales'!L26</f>
        <v>117000</v>
      </c>
      <c r="M28" s="16">
        <f>'New sales'!M26</f>
        <v>117000</v>
      </c>
      <c r="N28" s="16">
        <f>'New sales'!N26</f>
        <v>117000</v>
      </c>
      <c r="O28" s="16">
        <f>'New sales'!O26</f>
        <v>128000</v>
      </c>
      <c r="P28" s="16">
        <f>'New sales'!P26</f>
        <v>128000</v>
      </c>
      <c r="Q28" s="16">
        <f>'New sales'!Q26</f>
        <v>128000</v>
      </c>
      <c r="R28" s="16">
        <f>'New sales'!R26</f>
        <v>128000</v>
      </c>
      <c r="S28" s="38">
        <f>SUM(F28:R28)</f>
        <v>1509000</v>
      </c>
    </row>
    <row r="29" spans="2:19" ht="5.0999999999999996" customHeight="1" x14ac:dyDescent="0.25"/>
    <row r="30" spans="2:19" x14ac:dyDescent="0.25">
      <c r="C30" s="9" t="s">
        <v>138</v>
      </c>
      <c r="D30" s="25" t="s">
        <v>139</v>
      </c>
    </row>
    <row r="31" spans="2:19" x14ac:dyDescent="0.25">
      <c r="C31" s="6" t="str">
        <f>'Category lookups'!G8</f>
        <v>Material purchases</v>
      </c>
      <c r="D31" s="44">
        <v>0.2</v>
      </c>
      <c r="F31" s="39">
        <f>-F$28 * $D31</f>
        <v>-20600</v>
      </c>
      <c r="G31" s="39">
        <f t="shared" ref="G31:R36" si="13">-G$28 * $D31</f>
        <v>-20600</v>
      </c>
      <c r="H31" s="39">
        <f t="shared" si="13"/>
        <v>-20600</v>
      </c>
      <c r="I31" s="39">
        <f t="shared" si="13"/>
        <v>-20600</v>
      </c>
      <c r="J31" s="39">
        <f t="shared" si="13"/>
        <v>-23400</v>
      </c>
      <c r="K31" s="39">
        <f t="shared" si="13"/>
        <v>-23400</v>
      </c>
      <c r="L31" s="39">
        <f t="shared" si="13"/>
        <v>-23400</v>
      </c>
      <c r="M31" s="39">
        <f t="shared" si="13"/>
        <v>-23400</v>
      </c>
      <c r="N31" s="39">
        <f t="shared" si="13"/>
        <v>-23400</v>
      </c>
      <c r="O31" s="39">
        <f t="shared" si="13"/>
        <v>-25600</v>
      </c>
      <c r="P31" s="39">
        <f t="shared" si="13"/>
        <v>-25600</v>
      </c>
      <c r="Q31" s="39">
        <f t="shared" si="13"/>
        <v>-25600</v>
      </c>
      <c r="R31" s="39">
        <f t="shared" si="13"/>
        <v>-25600</v>
      </c>
      <c r="S31" s="38">
        <f t="shared" ref="S31:S36" si="14">SUM(F31:R31)</f>
        <v>-301800</v>
      </c>
    </row>
    <row r="32" spans="2:19" x14ac:dyDescent="0.25">
      <c r="C32" s="6" t="str">
        <f>'Category lookups'!G9</f>
        <v>Direct labour</v>
      </c>
      <c r="D32" s="44">
        <v>0.12</v>
      </c>
      <c r="F32" s="39">
        <f t="shared" ref="F32:F36" si="15">-F$28 * $D32</f>
        <v>-12360</v>
      </c>
      <c r="G32" s="39">
        <f t="shared" si="13"/>
        <v>-12360</v>
      </c>
      <c r="H32" s="39">
        <f t="shared" si="13"/>
        <v>-12360</v>
      </c>
      <c r="I32" s="39">
        <f t="shared" si="13"/>
        <v>-12360</v>
      </c>
      <c r="J32" s="39">
        <f t="shared" si="13"/>
        <v>-14040</v>
      </c>
      <c r="K32" s="39">
        <f t="shared" si="13"/>
        <v>-14040</v>
      </c>
      <c r="L32" s="39">
        <f t="shared" si="13"/>
        <v>-14040</v>
      </c>
      <c r="M32" s="39">
        <f t="shared" si="13"/>
        <v>-14040</v>
      </c>
      <c r="N32" s="39">
        <f t="shared" si="13"/>
        <v>-14040</v>
      </c>
      <c r="O32" s="39">
        <f t="shared" si="13"/>
        <v>-15360</v>
      </c>
      <c r="P32" s="39">
        <f t="shared" si="13"/>
        <v>-15360</v>
      </c>
      <c r="Q32" s="39">
        <f t="shared" si="13"/>
        <v>-15360</v>
      </c>
      <c r="R32" s="39">
        <f t="shared" si="13"/>
        <v>-15360</v>
      </c>
      <c r="S32" s="38">
        <f t="shared" si="14"/>
        <v>-181080</v>
      </c>
    </row>
    <row r="33" spans="3:19" x14ac:dyDescent="0.25">
      <c r="C33" s="6" t="str">
        <f>'Category lookups'!G10</f>
        <v>Overheads</v>
      </c>
      <c r="D33" s="44">
        <v>0.03</v>
      </c>
      <c r="F33" s="39">
        <f t="shared" si="15"/>
        <v>-3090</v>
      </c>
      <c r="G33" s="39">
        <f t="shared" si="13"/>
        <v>-3090</v>
      </c>
      <c r="H33" s="39">
        <f t="shared" si="13"/>
        <v>-3090</v>
      </c>
      <c r="I33" s="39">
        <f t="shared" si="13"/>
        <v>-3090</v>
      </c>
      <c r="J33" s="39">
        <f t="shared" si="13"/>
        <v>-3510</v>
      </c>
      <c r="K33" s="39">
        <f t="shared" si="13"/>
        <v>-3510</v>
      </c>
      <c r="L33" s="39">
        <f t="shared" si="13"/>
        <v>-3510</v>
      </c>
      <c r="M33" s="39">
        <f t="shared" si="13"/>
        <v>-3510</v>
      </c>
      <c r="N33" s="39">
        <f t="shared" si="13"/>
        <v>-3510</v>
      </c>
      <c r="O33" s="39">
        <f t="shared" si="13"/>
        <v>-3840</v>
      </c>
      <c r="P33" s="39">
        <f t="shared" si="13"/>
        <v>-3840</v>
      </c>
      <c r="Q33" s="39">
        <f t="shared" si="13"/>
        <v>-3840</v>
      </c>
      <c r="R33" s="39">
        <f t="shared" si="13"/>
        <v>-3840</v>
      </c>
      <c r="S33" s="38">
        <f t="shared" si="14"/>
        <v>-45270</v>
      </c>
    </row>
    <row r="34" spans="3:19" x14ac:dyDescent="0.25">
      <c r="C34" s="6" t="str">
        <f>'Category lookups'!G11</f>
        <v>Inbound logistics</v>
      </c>
      <c r="D34" s="44">
        <v>0.02</v>
      </c>
      <c r="F34" s="39">
        <f t="shared" si="15"/>
        <v>-2060</v>
      </c>
      <c r="G34" s="39">
        <f t="shared" si="13"/>
        <v>-2060</v>
      </c>
      <c r="H34" s="39">
        <f t="shared" si="13"/>
        <v>-2060</v>
      </c>
      <c r="I34" s="39">
        <f t="shared" si="13"/>
        <v>-2060</v>
      </c>
      <c r="J34" s="39">
        <f t="shared" si="13"/>
        <v>-2340</v>
      </c>
      <c r="K34" s="39">
        <f t="shared" si="13"/>
        <v>-2340</v>
      </c>
      <c r="L34" s="39">
        <f t="shared" si="13"/>
        <v>-2340</v>
      </c>
      <c r="M34" s="39">
        <f t="shared" si="13"/>
        <v>-2340</v>
      </c>
      <c r="N34" s="39">
        <f t="shared" si="13"/>
        <v>-2340</v>
      </c>
      <c r="O34" s="39">
        <f t="shared" si="13"/>
        <v>-2560</v>
      </c>
      <c r="P34" s="39">
        <f t="shared" si="13"/>
        <v>-2560</v>
      </c>
      <c r="Q34" s="39">
        <f t="shared" si="13"/>
        <v>-2560</v>
      </c>
      <c r="R34" s="39">
        <f t="shared" si="13"/>
        <v>-2560</v>
      </c>
      <c r="S34" s="38">
        <f t="shared" si="14"/>
        <v>-30180</v>
      </c>
    </row>
    <row r="35" spans="3:19" x14ac:dyDescent="0.25">
      <c r="C35" s="6" t="str">
        <f>'Category lookups'!G12</f>
        <v>Packaging</v>
      </c>
      <c r="D35" s="44">
        <v>0.01</v>
      </c>
      <c r="F35" s="39">
        <f t="shared" si="15"/>
        <v>-1030</v>
      </c>
      <c r="G35" s="39">
        <f t="shared" si="13"/>
        <v>-1030</v>
      </c>
      <c r="H35" s="39">
        <f t="shared" si="13"/>
        <v>-1030</v>
      </c>
      <c r="I35" s="39">
        <f t="shared" si="13"/>
        <v>-1030</v>
      </c>
      <c r="J35" s="39">
        <f t="shared" si="13"/>
        <v>-1170</v>
      </c>
      <c r="K35" s="39">
        <f t="shared" si="13"/>
        <v>-1170</v>
      </c>
      <c r="L35" s="39">
        <f t="shared" si="13"/>
        <v>-1170</v>
      </c>
      <c r="M35" s="39">
        <f t="shared" si="13"/>
        <v>-1170</v>
      </c>
      <c r="N35" s="39">
        <f t="shared" si="13"/>
        <v>-1170</v>
      </c>
      <c r="O35" s="39">
        <f t="shared" si="13"/>
        <v>-1280</v>
      </c>
      <c r="P35" s="39">
        <f t="shared" si="13"/>
        <v>-1280</v>
      </c>
      <c r="Q35" s="39">
        <f t="shared" si="13"/>
        <v>-1280</v>
      </c>
      <c r="R35" s="39">
        <f t="shared" si="13"/>
        <v>-1280</v>
      </c>
      <c r="S35" s="38">
        <f t="shared" si="14"/>
        <v>-15090</v>
      </c>
    </row>
    <row r="36" spans="3:19" x14ac:dyDescent="0.25">
      <c r="C36" s="6" t="str">
        <f>'Category lookups'!G13</f>
        <v>Other COGS</v>
      </c>
      <c r="D36" s="44">
        <v>0.01</v>
      </c>
      <c r="F36" s="39">
        <f t="shared" si="15"/>
        <v>-1030</v>
      </c>
      <c r="G36" s="39">
        <f t="shared" si="13"/>
        <v>-1030</v>
      </c>
      <c r="H36" s="39">
        <f t="shared" si="13"/>
        <v>-1030</v>
      </c>
      <c r="I36" s="39">
        <f t="shared" si="13"/>
        <v>-1030</v>
      </c>
      <c r="J36" s="39">
        <f t="shared" si="13"/>
        <v>-1170</v>
      </c>
      <c r="K36" s="39">
        <f t="shared" si="13"/>
        <v>-1170</v>
      </c>
      <c r="L36" s="39">
        <f t="shared" si="13"/>
        <v>-1170</v>
      </c>
      <c r="M36" s="39">
        <f t="shared" si="13"/>
        <v>-1170</v>
      </c>
      <c r="N36" s="39">
        <f t="shared" si="13"/>
        <v>-1170</v>
      </c>
      <c r="O36" s="39">
        <f t="shared" si="13"/>
        <v>-1280</v>
      </c>
      <c r="P36" s="39">
        <f t="shared" si="13"/>
        <v>-1280</v>
      </c>
      <c r="Q36" s="39">
        <f t="shared" si="13"/>
        <v>-1280</v>
      </c>
      <c r="R36" s="39">
        <f t="shared" si="13"/>
        <v>-1280</v>
      </c>
      <c r="S36" s="38">
        <f t="shared" si="14"/>
        <v>-15090</v>
      </c>
    </row>
    <row r="37" spans="3:19" x14ac:dyDescent="0.25">
      <c r="C37" s="21" t="s">
        <v>140</v>
      </c>
      <c r="F37" s="36">
        <f>SUM(F31:F36)</f>
        <v>-40170</v>
      </c>
      <c r="G37" s="36">
        <f t="shared" ref="G37:S37" si="16">SUM(G31:G36)</f>
        <v>-40170</v>
      </c>
      <c r="H37" s="36">
        <f t="shared" si="16"/>
        <v>-40170</v>
      </c>
      <c r="I37" s="36">
        <f t="shared" si="16"/>
        <v>-40170</v>
      </c>
      <c r="J37" s="36">
        <f t="shared" si="16"/>
        <v>-45630</v>
      </c>
      <c r="K37" s="36">
        <f t="shared" si="16"/>
        <v>-45630</v>
      </c>
      <c r="L37" s="36">
        <f t="shared" si="16"/>
        <v>-45630</v>
      </c>
      <c r="M37" s="36">
        <f t="shared" si="16"/>
        <v>-45630</v>
      </c>
      <c r="N37" s="36">
        <f t="shared" si="16"/>
        <v>-45630</v>
      </c>
      <c r="O37" s="36">
        <f t="shared" si="16"/>
        <v>-49920</v>
      </c>
      <c r="P37" s="36">
        <f t="shared" si="16"/>
        <v>-49920</v>
      </c>
      <c r="Q37" s="36">
        <f t="shared" si="16"/>
        <v>-49920</v>
      </c>
      <c r="R37" s="36">
        <f t="shared" si="16"/>
        <v>-49920</v>
      </c>
      <c r="S37" s="36">
        <f t="shared" si="16"/>
        <v>-588510</v>
      </c>
    </row>
    <row r="39" spans="3:19" x14ac:dyDescent="0.25">
      <c r="C39" s="21" t="s">
        <v>147</v>
      </c>
    </row>
    <row r="40" spans="3:19" ht="5.0999999999999996" customHeight="1" x14ac:dyDescent="0.25"/>
    <row r="41" spans="3:19" collapsed="1" x14ac:dyDescent="0.25">
      <c r="C41" s="1" t="str">
        <f>C31</f>
        <v>Material purchases</v>
      </c>
      <c r="D41" s="7" t="s">
        <v>216</v>
      </c>
      <c r="F41" s="16">
        <f>_xlfn.XLOOKUP($D$41, $D$42:$D$51, F42:F51)</f>
        <v>0</v>
      </c>
      <c r="G41" s="16">
        <f t="shared" ref="G41:R41" si="17">_xlfn.XLOOKUP($D$41, $D$42:$D$51, G42:G51)</f>
        <v>0</v>
      </c>
      <c r="H41" s="16">
        <f t="shared" si="17"/>
        <v>0</v>
      </c>
      <c r="I41" s="16">
        <f t="shared" si="17"/>
        <v>0</v>
      </c>
      <c r="J41" s="16">
        <f t="shared" si="17"/>
        <v>-20600</v>
      </c>
      <c r="K41" s="16">
        <f t="shared" si="17"/>
        <v>-20600</v>
      </c>
      <c r="L41" s="16">
        <f t="shared" si="17"/>
        <v>-20600</v>
      </c>
      <c r="M41" s="16">
        <f t="shared" si="17"/>
        <v>-20600</v>
      </c>
      <c r="N41" s="16">
        <f t="shared" si="17"/>
        <v>-23400</v>
      </c>
      <c r="O41" s="16">
        <f t="shared" si="17"/>
        <v>-23400</v>
      </c>
      <c r="P41" s="16">
        <f t="shared" si="17"/>
        <v>-23400</v>
      </c>
      <c r="Q41" s="16">
        <f t="shared" si="17"/>
        <v>-23400</v>
      </c>
      <c r="R41" s="16">
        <f t="shared" si="17"/>
        <v>-23400</v>
      </c>
      <c r="S41" s="38">
        <f>SUM(F41:R41)</f>
        <v>-199400</v>
      </c>
    </row>
    <row r="42" spans="3:19" hidden="1" outlineLevel="1" x14ac:dyDescent="0.25">
      <c r="D42" s="40" t="s">
        <v>216</v>
      </c>
      <c r="F42" s="41">
        <f t="shared" ref="F42:R42" si="18">_xlfn.XLOOKUP(F$10, $F$23:$R$23, $F$31:$R$31, 0)</f>
        <v>0</v>
      </c>
      <c r="G42" s="41">
        <f t="shared" si="18"/>
        <v>0</v>
      </c>
      <c r="H42" s="41">
        <f t="shared" si="18"/>
        <v>0</v>
      </c>
      <c r="I42" s="41">
        <f t="shared" si="18"/>
        <v>0</v>
      </c>
      <c r="J42" s="41">
        <f t="shared" si="18"/>
        <v>-20600</v>
      </c>
      <c r="K42" s="41">
        <f t="shared" si="18"/>
        <v>-20600</v>
      </c>
      <c r="L42" s="41">
        <f t="shared" si="18"/>
        <v>-20600</v>
      </c>
      <c r="M42" s="41">
        <f t="shared" si="18"/>
        <v>-20600</v>
      </c>
      <c r="N42" s="41">
        <f t="shared" si="18"/>
        <v>-23400</v>
      </c>
      <c r="O42" s="41">
        <f t="shared" si="18"/>
        <v>-23400</v>
      </c>
      <c r="P42" s="41">
        <f t="shared" si="18"/>
        <v>-23400</v>
      </c>
      <c r="Q42" s="41">
        <f t="shared" si="18"/>
        <v>-23400</v>
      </c>
      <c r="R42" s="41">
        <f t="shared" si="18"/>
        <v>-23400</v>
      </c>
      <c r="S42" s="38">
        <f t="shared" ref="S42:S51" si="19">SUM(F42:R42)</f>
        <v>-199400</v>
      </c>
    </row>
    <row r="43" spans="3:19" hidden="1" outlineLevel="1" x14ac:dyDescent="0.25">
      <c r="D43" s="40" t="s">
        <v>113</v>
      </c>
      <c r="F43" s="41">
        <f>IF(F$15 = 1, F$31, 0)</f>
        <v>0</v>
      </c>
      <c r="G43" s="41">
        <f>IF(G$15 = 1, SUM($F$31:G$31)- SUM($F$43:F$43), 0)</f>
        <v>0</v>
      </c>
      <c r="H43" s="41">
        <f>IF(H$15 = 1, SUM($F$31:H$31)- SUM($F$43:G$43), 0)</f>
        <v>0</v>
      </c>
      <c r="I43" s="41">
        <f>IF(I$15 = 1, SUM($F$31:I$31)- SUM($F$43:H$43), 0)</f>
        <v>0</v>
      </c>
      <c r="J43" s="41">
        <f>IF(J$15 = 1, SUM($F$31:J$31)- SUM($F$43:I$43), 0)</f>
        <v>-105800</v>
      </c>
      <c r="K43" s="41">
        <f>IF(K$15 = 1, SUM($F$31:K$31)- SUM($F$43:J$43), 0)</f>
        <v>0</v>
      </c>
      <c r="L43" s="41">
        <f>IF(L$15 = 1, SUM($F$31:L$31)- SUM($F$43:K$43), 0)</f>
        <v>0</v>
      </c>
      <c r="M43" s="41">
        <f>IF(M$15 = 1, SUM($F$31:M$31)- SUM($F$43:L$43), 0)</f>
        <v>0</v>
      </c>
      <c r="N43" s="41">
        <f>IF(N$15 = 1, SUM($F$31:N$31)- SUM($F$43:M$43), 0)</f>
        <v>-93600</v>
      </c>
      <c r="O43" s="41">
        <f>IF(O$15 = 1, SUM($F$31:O$31)- SUM($F$43:N$43), 0)</f>
        <v>0</v>
      </c>
      <c r="P43" s="41">
        <f>IF(P$15 = 1, SUM($F$31:P$31)- SUM($F$43:O$43), 0)</f>
        <v>0</v>
      </c>
      <c r="Q43" s="41">
        <f>IF(Q$15 = 1, SUM($F$31:Q$31)- SUM($F$43:P$43), 0)</f>
        <v>0</v>
      </c>
      <c r="R43" s="41">
        <f>IF(R$15 = 1, SUM($F$31:R$31)- SUM($F$43:Q$43), 0)</f>
        <v>-102400</v>
      </c>
      <c r="S43" s="38">
        <f t="shared" si="19"/>
        <v>-301800</v>
      </c>
    </row>
    <row r="44" spans="3:19" hidden="1" outlineLevel="1" x14ac:dyDescent="0.25">
      <c r="D44" s="40" t="s">
        <v>127</v>
      </c>
      <c r="F44" s="41">
        <f>F$31</f>
        <v>-20600</v>
      </c>
      <c r="G44" s="41">
        <f t="shared" ref="G44:R44" si="20">G$31</f>
        <v>-20600</v>
      </c>
      <c r="H44" s="41">
        <f t="shared" si="20"/>
        <v>-20600</v>
      </c>
      <c r="I44" s="41">
        <f t="shared" si="20"/>
        <v>-20600</v>
      </c>
      <c r="J44" s="41">
        <f t="shared" si="20"/>
        <v>-23400</v>
      </c>
      <c r="K44" s="41">
        <f t="shared" si="20"/>
        <v>-23400</v>
      </c>
      <c r="L44" s="41">
        <f t="shared" si="20"/>
        <v>-23400</v>
      </c>
      <c r="M44" s="41">
        <f t="shared" si="20"/>
        <v>-23400</v>
      </c>
      <c r="N44" s="41">
        <f t="shared" si="20"/>
        <v>-23400</v>
      </c>
      <c r="O44" s="41">
        <f t="shared" si="20"/>
        <v>-25600</v>
      </c>
      <c r="P44" s="41">
        <f t="shared" si="20"/>
        <v>-25600</v>
      </c>
      <c r="Q44" s="41">
        <f t="shared" si="20"/>
        <v>-25600</v>
      </c>
      <c r="R44" s="41">
        <f t="shared" si="20"/>
        <v>-25600</v>
      </c>
      <c r="S44" s="38">
        <f t="shared" si="19"/>
        <v>-301800</v>
      </c>
    </row>
    <row r="45" spans="3:19" hidden="1" outlineLevel="1" x14ac:dyDescent="0.25">
      <c r="D45" s="40" t="s">
        <v>120</v>
      </c>
      <c r="F45" s="41">
        <f>IF($F$16 = 1, $F$31, 0)</f>
        <v>-20600</v>
      </c>
      <c r="G45" s="41">
        <f>IF(G$16 = 1, SUM($F$31:G$31) - SUM($F$45:F$45), 0)</f>
        <v>0</v>
      </c>
      <c r="H45" s="41">
        <f>IF(H$16 = 1, SUM($F$31:H$31) - SUM($F$45:G$45), 0)</f>
        <v>0</v>
      </c>
      <c r="I45" s="41">
        <f>IF(I$16 = 1, SUM($F$31:I$31) - SUM($F$45:H$45), 0)</f>
        <v>0</v>
      </c>
      <c r="J45" s="41">
        <f>IF(J$16 = 1, SUM($F$31:J$31) - SUM($F$45:I$45), 0)</f>
        <v>0</v>
      </c>
      <c r="K45" s="41">
        <f>IF(K$16 = 1, SUM($F$31:K$31) - SUM($F$45:J$45), 0)</f>
        <v>-108600</v>
      </c>
      <c r="L45" s="41">
        <f>IF(L$16 = 1, SUM($F$31:L$31) - SUM($F$45:K$45), 0)</f>
        <v>0</v>
      </c>
      <c r="M45" s="41">
        <f>IF(M$16 = 1, SUM($F$31:M$31) - SUM($F$45:L$45), 0)</f>
        <v>0</v>
      </c>
      <c r="N45" s="41">
        <f>IF(N$16 = 1, SUM($F$31:N$31) - SUM($F$45:M$45), 0)</f>
        <v>0</v>
      </c>
      <c r="O45" s="41">
        <f>IF(O$16 = 1, SUM($F$31:O$31) - SUM($F$45:N$45), 0)</f>
        <v>-95800</v>
      </c>
      <c r="P45" s="41">
        <f>IF(P$16 = 1, SUM($F$31:P$31) - SUM($F$45:O$45), 0)</f>
        <v>0</v>
      </c>
      <c r="Q45" s="41">
        <f>IF(Q$16 = 1, SUM($F$31:Q$31) - SUM($F$45:P$45), 0)</f>
        <v>0</v>
      </c>
      <c r="R45" s="41">
        <f>IF(R$16 = 1, SUM($F$31:R$31) - SUM($F$45:Q$45), 0)</f>
        <v>0</v>
      </c>
      <c r="S45" s="38">
        <f t="shared" si="19"/>
        <v>-225000</v>
      </c>
    </row>
    <row r="46" spans="3:19" hidden="1" outlineLevel="1" x14ac:dyDescent="0.25">
      <c r="D46" s="40" t="s">
        <v>123</v>
      </c>
      <c r="F46" s="41">
        <f>IF($F$17 = 1, $F$31, 0)</f>
        <v>0</v>
      </c>
      <c r="G46" s="41">
        <f>IF(G$17 = 1, SUM($F$31:G$31) - SUM($F$46:F$46), 0)</f>
        <v>-41200</v>
      </c>
      <c r="H46" s="41">
        <f>IF(H$17 = 1, SUM($F$31:H$31) - SUM($F$46:G$46), 0)</f>
        <v>0</v>
      </c>
      <c r="I46" s="41">
        <f>IF(I$17 = 1, SUM($F$31:I$31) - SUM($F$46:H$46), 0)</f>
        <v>0</v>
      </c>
      <c r="J46" s="41">
        <f>IF(J$17 = 1, SUM($F$31:J$31) - SUM($F$46:I$46), 0)</f>
        <v>0</v>
      </c>
      <c r="K46" s="41">
        <f>IF(K$17 = 1, SUM($F$31:K$31) - SUM($F$46:J$46), 0)</f>
        <v>0</v>
      </c>
      <c r="L46" s="41">
        <f>IF(L$17 = 1, SUM($F$31:L$31) - SUM($F$46:K$46), 0)</f>
        <v>-111400</v>
      </c>
      <c r="M46" s="41">
        <f>IF(M$17 = 1, SUM($F$31:M$31) - SUM($F$46:L$46), 0)</f>
        <v>0</v>
      </c>
      <c r="N46" s="41">
        <f>IF(N$17 = 1, SUM($F$31:N$31) - SUM($F$46:M$46), 0)</f>
        <v>0</v>
      </c>
      <c r="O46" s="41">
        <f>IF(O$17 = 1, SUM($F$31:O$31) - SUM($F$46:N$46), 0)</f>
        <v>0</v>
      </c>
      <c r="P46" s="41">
        <f>IF(P$17 = 1, SUM($F$31:P$31) - SUM($F$46:O$46), 0)</f>
        <v>-98000</v>
      </c>
      <c r="Q46" s="41">
        <f>IF(Q$17 = 1, SUM($F$31:Q$31) - SUM($F$46:P$46), 0)</f>
        <v>0</v>
      </c>
      <c r="R46" s="41">
        <f>IF(R$17 = 1, SUM($F$31:R$31) - SUM($F$46:Q$46), 0)</f>
        <v>0</v>
      </c>
      <c r="S46" s="38">
        <f t="shared" si="19"/>
        <v>-250600</v>
      </c>
    </row>
    <row r="47" spans="3:19" hidden="1" outlineLevel="1" x14ac:dyDescent="0.25">
      <c r="D47" s="40" t="s">
        <v>124</v>
      </c>
      <c r="F47" s="41">
        <f>IF($F$18 = 1, $F$31, 0)</f>
        <v>0</v>
      </c>
      <c r="G47" s="41">
        <f>IF(G$18 = 1, SUM($F$31:G$31) - SUM($F$47:F$47), 0)</f>
        <v>0</v>
      </c>
      <c r="H47" s="41">
        <f>IF(H$18 = 1, SUM($F$31:H$31) - SUM($F$47:G$47), 0)</f>
        <v>-61800</v>
      </c>
      <c r="I47" s="41">
        <f>IF(I$18 = 1, SUM($F$31:I$31) - SUM($F$47:H$47), 0)</f>
        <v>0</v>
      </c>
      <c r="J47" s="41">
        <f>IF(J$18 = 1, SUM($F$31:J$31) - SUM($F$47:I$47), 0)</f>
        <v>0</v>
      </c>
      <c r="K47" s="41">
        <f>IF(K$18 = 1, SUM($F$31:K$31) - SUM($F$47:J$47), 0)</f>
        <v>0</v>
      </c>
      <c r="L47" s="41">
        <f>IF(L$18 = 1, SUM($F$31:L$31) - SUM($F$47:K$47), 0)</f>
        <v>0</v>
      </c>
      <c r="M47" s="41">
        <f>IF(M$18 = 1, SUM($F$31:M$31) - SUM($F$47:L$47), 0)</f>
        <v>-114200</v>
      </c>
      <c r="N47" s="41">
        <f>IF(N$18 = 1, SUM($F$31:N$31) - SUM($F$47:M$47), 0)</f>
        <v>0</v>
      </c>
      <c r="O47" s="41">
        <f>IF(O$18 = 1, SUM($F$31:O$31) - SUM($F$47:N$47), 0)</f>
        <v>0</v>
      </c>
      <c r="P47" s="41">
        <f>IF(P$18 = 1, SUM($F$31:P$31) - SUM($F$47:O$47), 0)</f>
        <v>0</v>
      </c>
      <c r="Q47" s="41">
        <f>IF(Q$18 = 1, SUM($F$31:Q$31) - SUM($F$47:P$47), 0)</f>
        <v>-100200</v>
      </c>
      <c r="R47" s="41">
        <f>IF(R$18 = 1, SUM($F$31:R$31) - SUM($F$47:Q$47), 0)</f>
        <v>0</v>
      </c>
      <c r="S47" s="38">
        <f t="shared" si="19"/>
        <v>-276200</v>
      </c>
    </row>
    <row r="48" spans="3:19" hidden="1" outlineLevel="1" x14ac:dyDescent="0.25">
      <c r="D48" s="40" t="s">
        <v>125</v>
      </c>
      <c r="F48" s="41">
        <f>IF($F$19 = 1, $F$31, 0)</f>
        <v>0</v>
      </c>
      <c r="G48" s="41">
        <f>IF(G$19 = 1, SUM($F$31:G$31) - SUM($F$48:F$48), 0)</f>
        <v>0</v>
      </c>
      <c r="H48" s="41">
        <f>IF(H$19 = 1, SUM($F$31:H$31) - SUM($F$48:G$48), 0)</f>
        <v>0</v>
      </c>
      <c r="I48" s="41">
        <f>IF(I$19 = 1, SUM($F$31:I$31) - SUM($F$48:H$48), 0)</f>
        <v>-82400</v>
      </c>
      <c r="J48" s="41">
        <f>IF(J$19 = 1, SUM($F$31:J$31) - SUM($F$48:I$48), 0)</f>
        <v>0</v>
      </c>
      <c r="K48" s="41">
        <f>IF(K$19 = 1, SUM($F$31:K$31) - SUM($F$48:J$48), 0)</f>
        <v>0</v>
      </c>
      <c r="L48" s="41">
        <f>IF(L$19 = 1, SUM($F$31:L$31) - SUM($F$48:K$48), 0)</f>
        <v>0</v>
      </c>
      <c r="M48" s="41">
        <f>IF(M$19 = 1, SUM($F$31:M$31) - SUM($F$48:L$48), 0)</f>
        <v>0</v>
      </c>
      <c r="N48" s="41">
        <f>IF(N$19 = 1, SUM($F$31:N$31) - SUM($F$48:M$48), 0)</f>
        <v>-117000</v>
      </c>
      <c r="O48" s="41">
        <f>IF(O$19 = 1, SUM($F$31:O$31) - SUM($F$48:N$48), 0)</f>
        <v>0</v>
      </c>
      <c r="P48" s="41">
        <f>IF(P$19 = 1, SUM($F$31:P$31) - SUM($F$48:O$48), 0)</f>
        <v>0</v>
      </c>
      <c r="Q48" s="41">
        <f>IF(Q$19 = 1, SUM($F$31:Q$31) - SUM($F$48:P$48), 0)</f>
        <v>0</v>
      </c>
      <c r="R48" s="41">
        <f>IF(R$19 = 1, SUM($F$31:R$31) - SUM($F$48:Q$48), 0)</f>
        <v>-102400</v>
      </c>
      <c r="S48" s="38">
        <f t="shared" si="19"/>
        <v>-301800</v>
      </c>
    </row>
    <row r="49" spans="3:19" hidden="1" outlineLevel="1" x14ac:dyDescent="0.25">
      <c r="D49" s="40" t="s">
        <v>121</v>
      </c>
      <c r="F49" s="41">
        <f>IF( OR(F$16=1, F$18=1), F$31, 0)</f>
        <v>-20600</v>
      </c>
      <c r="G49" s="41">
        <f>IF( OR(G$16=1, G$18=1), SUM($F$31:G$31) - SUM($F$49:F$49), 0)</f>
        <v>0</v>
      </c>
      <c r="H49" s="41">
        <f>IF( OR(H$16=1, H$18=1), SUM($F$31:H$31) - SUM($F$49:G$49), 0)</f>
        <v>-41200</v>
      </c>
      <c r="I49" s="41">
        <f>IF( OR(I$16=1, I$18=1), SUM($F$31:I$31) - SUM($F$49:H$49), 0)</f>
        <v>0</v>
      </c>
      <c r="J49" s="41">
        <f>IF( OR(J$16=1, J$18=1), SUM($F$31:J$31) - SUM($F$49:I$49), 0)</f>
        <v>0</v>
      </c>
      <c r="K49" s="41">
        <f>IF( OR(K$16=1, K$18=1), SUM($F$31:K$31) - SUM($F$49:J$49), 0)</f>
        <v>-67400</v>
      </c>
      <c r="L49" s="41">
        <f>IF( OR(L$16=1, L$18=1), SUM($F$31:L$31) - SUM($F$49:K$49), 0)</f>
        <v>0</v>
      </c>
      <c r="M49" s="41">
        <f>IF( OR(M$16=1, M$18=1), SUM($F$31:M$31) - SUM($F$49:L$49), 0)</f>
        <v>-46800</v>
      </c>
      <c r="N49" s="41">
        <f>IF( OR(N$16=1, N$18=1), SUM($F$31:N$31) - SUM($F$49:M$49), 0)</f>
        <v>0</v>
      </c>
      <c r="O49" s="41">
        <f>IF( OR(O$16=1, O$18=1), SUM($F$31:O$31) - SUM($F$49:N$49), 0)</f>
        <v>-49000</v>
      </c>
      <c r="P49" s="41">
        <f>IF( OR(P$16=1, P$18=1), SUM($F$31:P$31) - SUM($F$49:O$49), 0)</f>
        <v>0</v>
      </c>
      <c r="Q49" s="41">
        <f>IF( OR(Q$16=1, Q$18=1), SUM($F$31:Q$31) - SUM($F$49:P$49), 0)</f>
        <v>-51200</v>
      </c>
      <c r="R49" s="41">
        <f>IF( OR(R$16=1, R$18=1), SUM($F$31:R$31) - SUM($F$49:Q$49), 0)</f>
        <v>0</v>
      </c>
      <c r="S49" s="38">
        <f t="shared" si="19"/>
        <v>-276200</v>
      </c>
    </row>
    <row r="50" spans="3:19" hidden="1" outlineLevel="1" x14ac:dyDescent="0.25">
      <c r="D50" s="40" t="s">
        <v>122</v>
      </c>
      <c r="F50" s="41">
        <f>IF( OR(F$17=1, F$19=1), F$31, 0)</f>
        <v>0</v>
      </c>
      <c r="G50" s="41">
        <f>IF( OR(G$17=1, G$19=1), SUM($F$31:G$31) - SUM($F$50:F$50), 0)</f>
        <v>-41200</v>
      </c>
      <c r="H50" s="41">
        <f>IF( OR(H$17=1, H$19=1), SUM($F$31:H$31) - SUM($F$50:G$50), 0)</f>
        <v>0</v>
      </c>
      <c r="I50" s="41">
        <f>IF( OR(I$17=1, I$19=1), SUM($F$31:I$31) - SUM($F$50:H$50), 0)</f>
        <v>-41200</v>
      </c>
      <c r="J50" s="41">
        <f>IF( OR(J$17=1, J$19=1), SUM($F$31:J$31) - SUM($F$50:I$50), 0)</f>
        <v>0</v>
      </c>
      <c r="K50" s="41">
        <f>IF( OR(K$17=1, K$19=1), SUM($F$31:K$31) - SUM($F$50:J$50), 0)</f>
        <v>0</v>
      </c>
      <c r="L50" s="41">
        <f>IF( OR(L$17=1, L$19=1), SUM($F$31:L$31) - SUM($F$50:K$50), 0)</f>
        <v>-70200</v>
      </c>
      <c r="M50" s="41">
        <f>IF( OR(M$17=1, M$19=1), SUM($F$31:M$31) - SUM($F$50:L$50), 0)</f>
        <v>0</v>
      </c>
      <c r="N50" s="41">
        <f>IF( OR(N$17=1, N$19=1), SUM($F$31:N$31) - SUM($F$50:M$50), 0)</f>
        <v>-46800</v>
      </c>
      <c r="O50" s="41">
        <f>IF( OR(O$17=1, O$19=1), SUM($F$31:O$31) - SUM($F$50:N$50), 0)</f>
        <v>0</v>
      </c>
      <c r="P50" s="41">
        <f>IF( OR(P$17=1, P$19=1), SUM($F$31:P$31) - SUM($F$50:O$50), 0)</f>
        <v>-51200</v>
      </c>
      <c r="Q50" s="41">
        <f>IF( OR(Q$17=1, Q$19=1), SUM($F$31:Q$31) - SUM($F$50:P$50), 0)</f>
        <v>0</v>
      </c>
      <c r="R50" s="41">
        <f>IF( OR(R$17=1, R$19=1), SUM($F$31:R$31) - SUM($F$50:Q$50), 0)</f>
        <v>-51200</v>
      </c>
      <c r="S50" s="38">
        <f t="shared" si="19"/>
        <v>-301800</v>
      </c>
    </row>
    <row r="51" spans="3:19" hidden="1" outlineLevel="1" x14ac:dyDescent="0.25">
      <c r="D51" s="40" t="s">
        <v>109</v>
      </c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38">
        <f t="shared" si="19"/>
        <v>0</v>
      </c>
    </row>
    <row r="52" spans="3:19" ht="5.0999999999999996" customHeight="1" x14ac:dyDescent="0.25"/>
    <row r="53" spans="3:19" collapsed="1" x14ac:dyDescent="0.25">
      <c r="C53" s="1" t="str">
        <f>C32</f>
        <v>Direct labour</v>
      </c>
      <c r="D53" s="7" t="s">
        <v>127</v>
      </c>
      <c r="F53" s="16">
        <f>_xlfn.XLOOKUP($D$53, $D$54:$D$63, F54:F63)</f>
        <v>-12360</v>
      </c>
      <c r="G53" s="16">
        <f t="shared" ref="G53:R53" si="21">_xlfn.XLOOKUP($D$53, $D$54:$D$63, G54:G63)</f>
        <v>-12360</v>
      </c>
      <c r="H53" s="16">
        <f t="shared" si="21"/>
        <v>-12360</v>
      </c>
      <c r="I53" s="16">
        <f t="shared" si="21"/>
        <v>-12360</v>
      </c>
      <c r="J53" s="16">
        <f t="shared" si="21"/>
        <v>-14040</v>
      </c>
      <c r="K53" s="16">
        <f t="shared" si="21"/>
        <v>-14040</v>
      </c>
      <c r="L53" s="16">
        <f t="shared" si="21"/>
        <v>-14040</v>
      </c>
      <c r="M53" s="16">
        <f t="shared" si="21"/>
        <v>-14040</v>
      </c>
      <c r="N53" s="16">
        <f t="shared" si="21"/>
        <v>-14040</v>
      </c>
      <c r="O53" s="16">
        <f t="shared" si="21"/>
        <v>-15360</v>
      </c>
      <c r="P53" s="16">
        <f t="shared" si="21"/>
        <v>-15360</v>
      </c>
      <c r="Q53" s="16">
        <f t="shared" si="21"/>
        <v>-15360</v>
      </c>
      <c r="R53" s="16">
        <f t="shared" si="21"/>
        <v>-15360</v>
      </c>
      <c r="S53" s="38">
        <f>SUM(F53:R53)</f>
        <v>-181080</v>
      </c>
    </row>
    <row r="54" spans="3:19" hidden="1" outlineLevel="1" x14ac:dyDescent="0.25">
      <c r="D54" s="40" t="s">
        <v>216</v>
      </c>
      <c r="F54" s="41">
        <f t="shared" ref="F54:R54" si="22">_xlfn.XLOOKUP(F$10, $F$23:$R$23, $F$32:$R$32, 0)</f>
        <v>0</v>
      </c>
      <c r="G54" s="41">
        <f t="shared" si="22"/>
        <v>0</v>
      </c>
      <c r="H54" s="41">
        <f t="shared" si="22"/>
        <v>0</v>
      </c>
      <c r="I54" s="41">
        <f t="shared" si="22"/>
        <v>0</v>
      </c>
      <c r="J54" s="41">
        <f t="shared" si="22"/>
        <v>-12360</v>
      </c>
      <c r="K54" s="41">
        <f t="shared" si="22"/>
        <v>-12360</v>
      </c>
      <c r="L54" s="41">
        <f t="shared" si="22"/>
        <v>-12360</v>
      </c>
      <c r="M54" s="41">
        <f t="shared" si="22"/>
        <v>-12360</v>
      </c>
      <c r="N54" s="41">
        <f t="shared" si="22"/>
        <v>-14040</v>
      </c>
      <c r="O54" s="41">
        <f t="shared" si="22"/>
        <v>-14040</v>
      </c>
      <c r="P54" s="41">
        <f t="shared" si="22"/>
        <v>-14040</v>
      </c>
      <c r="Q54" s="41">
        <f t="shared" si="22"/>
        <v>-14040</v>
      </c>
      <c r="R54" s="41">
        <f t="shared" si="22"/>
        <v>-14040</v>
      </c>
      <c r="S54" s="38">
        <f t="shared" ref="S54:S63" si="23">SUM(F54:R54)</f>
        <v>-119640</v>
      </c>
    </row>
    <row r="55" spans="3:19" hidden="1" outlineLevel="1" x14ac:dyDescent="0.25">
      <c r="D55" s="40" t="s">
        <v>113</v>
      </c>
      <c r="F55" s="41">
        <f>IF(F$15 = 1, F$32, 0)</f>
        <v>0</v>
      </c>
      <c r="G55" s="41">
        <f>IF(G$15 = 1, SUM($F$32:G$32)- SUM($F$55:F$55), 0)</f>
        <v>0</v>
      </c>
      <c r="H55" s="41">
        <f>IF(H$15 = 1, SUM($F$32:H$32)- SUM($F$55:G$55), 0)</f>
        <v>0</v>
      </c>
      <c r="I55" s="41">
        <f>IF(I$15 = 1, SUM($F$32:I$32)- SUM($F$55:H$55), 0)</f>
        <v>0</v>
      </c>
      <c r="J55" s="41">
        <f>IF(J$15 = 1, SUM($F$32:J$32)- SUM($F$55:I$55), 0)</f>
        <v>-63480</v>
      </c>
      <c r="K55" s="41">
        <f>IF(K$15 = 1, SUM($F$32:K$32)- SUM($F$55:J$55), 0)</f>
        <v>0</v>
      </c>
      <c r="L55" s="41">
        <f>IF(L$15 = 1, SUM($F$32:L$32)- SUM($F$55:K$55), 0)</f>
        <v>0</v>
      </c>
      <c r="M55" s="41">
        <f>IF(M$15 = 1, SUM($F$32:M$32)- SUM($F$55:L$55), 0)</f>
        <v>0</v>
      </c>
      <c r="N55" s="41">
        <f>IF(N$15 = 1, SUM($F$32:N$32)- SUM($F$55:M$55), 0)</f>
        <v>-56160</v>
      </c>
      <c r="O55" s="41">
        <f>IF(O$15 = 1, SUM($F$32:O$32)- SUM($F$55:N$55), 0)</f>
        <v>0</v>
      </c>
      <c r="P55" s="41">
        <f>IF(P$15 = 1, SUM($F$32:P$32)- SUM($F$55:O$55), 0)</f>
        <v>0</v>
      </c>
      <c r="Q55" s="41">
        <f>IF(Q$15 = 1, SUM($F$32:Q$32)- SUM($F$55:P$55), 0)</f>
        <v>0</v>
      </c>
      <c r="R55" s="41">
        <f>IF(R$15 = 1, SUM($F$32:R$32)- SUM($F$55:Q$55), 0)</f>
        <v>-61440</v>
      </c>
      <c r="S55" s="38">
        <f t="shared" si="23"/>
        <v>-181080</v>
      </c>
    </row>
    <row r="56" spans="3:19" hidden="1" outlineLevel="1" x14ac:dyDescent="0.25">
      <c r="D56" s="40" t="s">
        <v>127</v>
      </c>
      <c r="F56" s="41">
        <f>F$32</f>
        <v>-12360</v>
      </c>
      <c r="G56" s="41">
        <f t="shared" ref="G56:R56" si="24">G$32</f>
        <v>-12360</v>
      </c>
      <c r="H56" s="41">
        <f t="shared" si="24"/>
        <v>-12360</v>
      </c>
      <c r="I56" s="41">
        <f t="shared" si="24"/>
        <v>-12360</v>
      </c>
      <c r="J56" s="41">
        <f t="shared" si="24"/>
        <v>-14040</v>
      </c>
      <c r="K56" s="41">
        <f t="shared" si="24"/>
        <v>-14040</v>
      </c>
      <c r="L56" s="41">
        <f t="shared" si="24"/>
        <v>-14040</v>
      </c>
      <c r="M56" s="41">
        <f t="shared" si="24"/>
        <v>-14040</v>
      </c>
      <c r="N56" s="41">
        <f t="shared" si="24"/>
        <v>-14040</v>
      </c>
      <c r="O56" s="41">
        <f t="shared" si="24"/>
        <v>-15360</v>
      </c>
      <c r="P56" s="41">
        <f t="shared" si="24"/>
        <v>-15360</v>
      </c>
      <c r="Q56" s="41">
        <f t="shared" si="24"/>
        <v>-15360</v>
      </c>
      <c r="R56" s="41">
        <f t="shared" si="24"/>
        <v>-15360</v>
      </c>
      <c r="S56" s="38">
        <f t="shared" si="23"/>
        <v>-181080</v>
      </c>
    </row>
    <row r="57" spans="3:19" hidden="1" outlineLevel="1" x14ac:dyDescent="0.25">
      <c r="D57" s="40" t="s">
        <v>120</v>
      </c>
      <c r="F57" s="41">
        <f>IF($F$16 = 1, $F$32, 0)</f>
        <v>-12360</v>
      </c>
      <c r="G57" s="41">
        <f>IF(G$16 = 1, SUM($F$32:G$32) - SUM($F$57:F$57), 0)</f>
        <v>0</v>
      </c>
      <c r="H57" s="41">
        <f>IF(H$16 = 1, SUM($F$32:H$32) - SUM($F$57:G$57), 0)</f>
        <v>0</v>
      </c>
      <c r="I57" s="41">
        <f>IF(I$16 = 1, SUM($F$32:I$32) - SUM($F$57:H$57), 0)</f>
        <v>0</v>
      </c>
      <c r="J57" s="41">
        <f>IF(J$16 = 1, SUM($F$32:J$32) - SUM($F$57:I$57), 0)</f>
        <v>0</v>
      </c>
      <c r="K57" s="41">
        <f>IF(K$16 = 1, SUM($F$32:K$32) - SUM($F$57:J$57), 0)</f>
        <v>-65160</v>
      </c>
      <c r="L57" s="41">
        <f>IF(L$16 = 1, SUM($F$32:L$32) - SUM($F$57:K$57), 0)</f>
        <v>0</v>
      </c>
      <c r="M57" s="41">
        <f>IF(M$16 = 1, SUM($F$32:M$32) - SUM($F$57:L$57), 0)</f>
        <v>0</v>
      </c>
      <c r="N57" s="41">
        <f>IF(N$16 = 1, SUM($F$32:N$32) - SUM($F$57:M$57), 0)</f>
        <v>0</v>
      </c>
      <c r="O57" s="41">
        <f>IF(O$16 = 1, SUM($F$32:O$32) - SUM($F$57:N$57), 0)</f>
        <v>-57480</v>
      </c>
      <c r="P57" s="41">
        <f>IF(P$16 = 1, SUM($F$32:P$32) - SUM($F$57:O$57), 0)</f>
        <v>0</v>
      </c>
      <c r="Q57" s="41">
        <f>IF(Q$16 = 1, SUM($F$32:Q$32) - SUM($F$57:P$57), 0)</f>
        <v>0</v>
      </c>
      <c r="R57" s="41">
        <f>IF(R$16 = 1, SUM($F$32:R$32) - SUM($F$57:Q$57), 0)</f>
        <v>0</v>
      </c>
      <c r="S57" s="38">
        <f t="shared" si="23"/>
        <v>-135000</v>
      </c>
    </row>
    <row r="58" spans="3:19" hidden="1" outlineLevel="1" x14ac:dyDescent="0.25">
      <c r="D58" s="40" t="s">
        <v>123</v>
      </c>
      <c r="F58" s="41">
        <f>IF($F$17 = 1, $F$32, 0)</f>
        <v>0</v>
      </c>
      <c r="G58" s="41">
        <f>IF(G$17 = 1, SUM($F$32:G$32) - SUM($F$58:F$58), 0)</f>
        <v>-24720</v>
      </c>
      <c r="H58" s="41">
        <f>IF(H$17 = 1, SUM($F$32:H$32) - SUM($F$58:G$58), 0)</f>
        <v>0</v>
      </c>
      <c r="I58" s="41">
        <f>IF(I$17 = 1, SUM($F$32:I$32) - SUM($F$58:H$58), 0)</f>
        <v>0</v>
      </c>
      <c r="J58" s="41">
        <f>IF(J$17 = 1, SUM($F$32:J$32) - SUM($F$58:I$58), 0)</f>
        <v>0</v>
      </c>
      <c r="K58" s="41">
        <f>IF(K$17 = 1, SUM($F$32:K$32) - SUM($F$58:J$58), 0)</f>
        <v>0</v>
      </c>
      <c r="L58" s="41">
        <f>IF(L$17 = 1, SUM($F$32:L$32) - SUM($F$58:K$58), 0)</f>
        <v>-66840</v>
      </c>
      <c r="M58" s="41">
        <f>IF(M$17 = 1, SUM($F$32:M$32) - SUM($F$58:L$58), 0)</f>
        <v>0</v>
      </c>
      <c r="N58" s="41">
        <f>IF(N$17 = 1, SUM($F$32:N$32) - SUM($F$58:M$58), 0)</f>
        <v>0</v>
      </c>
      <c r="O58" s="41">
        <f>IF(O$17 = 1, SUM($F$32:O$32) - SUM($F$58:N$58), 0)</f>
        <v>0</v>
      </c>
      <c r="P58" s="41">
        <f>IF(P$17 = 1, SUM($F$32:P$32) - SUM($F$58:O$58), 0)</f>
        <v>-58800</v>
      </c>
      <c r="Q58" s="41">
        <f>IF(Q$17 = 1, SUM($F$32:Q$32) - SUM($F$58:P$58), 0)</f>
        <v>0</v>
      </c>
      <c r="R58" s="41">
        <f>IF(R$17 = 1, SUM($F$32:R$32) - SUM($F$58:Q$58), 0)</f>
        <v>0</v>
      </c>
      <c r="S58" s="38">
        <f t="shared" si="23"/>
        <v>-150360</v>
      </c>
    </row>
    <row r="59" spans="3:19" hidden="1" outlineLevel="1" x14ac:dyDescent="0.25">
      <c r="D59" s="40" t="s">
        <v>124</v>
      </c>
      <c r="F59" s="41">
        <f>IF($F$18 = 1, $F$32, 0)</f>
        <v>0</v>
      </c>
      <c r="G59" s="41">
        <f>IF(G$18 = 1, SUM($F$32:G$32) - SUM($F$59:F$59), 0)</f>
        <v>0</v>
      </c>
      <c r="H59" s="41">
        <f>IF(H$18 = 1, SUM($F$32:H$32) - SUM($F$59:G$59), 0)</f>
        <v>-37080</v>
      </c>
      <c r="I59" s="41">
        <f>IF(I$18 = 1, SUM($F$32:I$32) - SUM($F$59:H$59), 0)</f>
        <v>0</v>
      </c>
      <c r="J59" s="41">
        <f>IF(J$18 = 1, SUM($F$32:J$32) - SUM($F$59:I$59), 0)</f>
        <v>0</v>
      </c>
      <c r="K59" s="41">
        <f>IF(K$18 = 1, SUM($F$32:K$32) - SUM($F$59:J$59), 0)</f>
        <v>0</v>
      </c>
      <c r="L59" s="41">
        <f>IF(L$18 = 1, SUM($F$32:L$32) - SUM($F$59:K$59), 0)</f>
        <v>0</v>
      </c>
      <c r="M59" s="41">
        <f>IF(M$18 = 1, SUM($F$32:M$32) - SUM($F$59:L$59), 0)</f>
        <v>-68520</v>
      </c>
      <c r="N59" s="41">
        <f>IF(N$18 = 1, SUM($F$32:N$32) - SUM($F$59:M$59), 0)</f>
        <v>0</v>
      </c>
      <c r="O59" s="41">
        <f>IF(O$18 = 1, SUM($F$32:O$32) - SUM($F$59:N$59), 0)</f>
        <v>0</v>
      </c>
      <c r="P59" s="41">
        <f>IF(P$18 = 1, SUM($F$32:P$32) - SUM($F$59:O$59), 0)</f>
        <v>0</v>
      </c>
      <c r="Q59" s="41">
        <f>IF(Q$18 = 1, SUM($F$32:Q$32) - SUM($F$59:P$59), 0)</f>
        <v>-60120</v>
      </c>
      <c r="R59" s="41">
        <f>IF(R$18 = 1, SUM($F$32:R$32) - SUM($F$59:Q$59), 0)</f>
        <v>0</v>
      </c>
      <c r="S59" s="38">
        <f t="shared" si="23"/>
        <v>-165720</v>
      </c>
    </row>
    <row r="60" spans="3:19" hidden="1" outlineLevel="1" x14ac:dyDescent="0.25">
      <c r="D60" s="40" t="s">
        <v>125</v>
      </c>
      <c r="F60" s="41">
        <f>IF($F$19 = 1, $F$32, 0)</f>
        <v>0</v>
      </c>
      <c r="G60" s="41">
        <f>IF(G$19 = 1, SUM($F$32:G$32) - SUM($F$60:F$60), 0)</f>
        <v>0</v>
      </c>
      <c r="H60" s="41">
        <f>IF(H$19 = 1, SUM($F$32:H$32) - SUM($F$60:G$60), 0)</f>
        <v>0</v>
      </c>
      <c r="I60" s="41">
        <f>IF(I$19 = 1, SUM($F$32:I$32) - SUM($F$60:H$60), 0)</f>
        <v>-49440</v>
      </c>
      <c r="J60" s="41">
        <f>IF(J$19 = 1, SUM($F$32:J$32) - SUM($F$60:I$60), 0)</f>
        <v>0</v>
      </c>
      <c r="K60" s="41">
        <f>IF(K$19 = 1, SUM($F$32:K$32) - SUM($F$60:J$60), 0)</f>
        <v>0</v>
      </c>
      <c r="L60" s="41">
        <f>IF(L$19 = 1, SUM($F$32:L$32) - SUM($F$60:K$60), 0)</f>
        <v>0</v>
      </c>
      <c r="M60" s="41">
        <f>IF(M$19 = 1, SUM($F$32:M$32) - SUM($F$60:L$60), 0)</f>
        <v>0</v>
      </c>
      <c r="N60" s="41">
        <f>IF(N$19 = 1, SUM($F$32:N$32) - SUM($F$60:M$60), 0)</f>
        <v>-70200</v>
      </c>
      <c r="O60" s="41">
        <f>IF(O$19 = 1, SUM($F$32:O$32) - SUM($F$60:N$60), 0)</f>
        <v>0</v>
      </c>
      <c r="P60" s="41">
        <f>IF(P$19 = 1, SUM($F$32:P$32) - SUM($F$60:O$60), 0)</f>
        <v>0</v>
      </c>
      <c r="Q60" s="41">
        <f>IF(Q$19 = 1, SUM($F$32:Q$32) - SUM($F$60:P$60), 0)</f>
        <v>0</v>
      </c>
      <c r="R60" s="41">
        <f>IF(R$19 = 1, SUM($F$32:R$32) - SUM($F$60:Q$60), 0)</f>
        <v>-61440</v>
      </c>
      <c r="S60" s="38">
        <f t="shared" si="23"/>
        <v>-181080</v>
      </c>
    </row>
    <row r="61" spans="3:19" hidden="1" outlineLevel="1" x14ac:dyDescent="0.25">
      <c r="D61" s="40" t="s">
        <v>121</v>
      </c>
      <c r="F61" s="41">
        <f>IF( OR(F$16=1, F$18=1), F$32, 0)</f>
        <v>-12360</v>
      </c>
      <c r="G61" s="41">
        <f>IF( OR(G$16=1, G$18=1), SUM($F$32:G$32) - SUM($F$61:F$61), 0)</f>
        <v>0</v>
      </c>
      <c r="H61" s="41">
        <f>IF( OR(H$16=1, H$18=1), SUM($F$32:H$32) - SUM($F$61:G$61), 0)</f>
        <v>-24720</v>
      </c>
      <c r="I61" s="41">
        <f>IF( OR(I$16=1, I$18=1), SUM($F$32:I$32) - SUM($F$61:H$61), 0)</f>
        <v>0</v>
      </c>
      <c r="J61" s="41">
        <f>IF( OR(J$16=1, J$18=1), SUM($F$32:J$32) - SUM($F$61:I$61), 0)</f>
        <v>0</v>
      </c>
      <c r="K61" s="41">
        <f>IF( OR(K$16=1, K$18=1), SUM($F$32:K$32) - SUM($F$61:J$61), 0)</f>
        <v>-40440</v>
      </c>
      <c r="L61" s="41">
        <f>IF( OR(L$16=1, L$18=1), SUM($F$32:L$32) - SUM($F$61:K$61), 0)</f>
        <v>0</v>
      </c>
      <c r="M61" s="41">
        <f>IF( OR(M$16=1, M$18=1), SUM($F$32:M$32) - SUM($F$61:L$61), 0)</f>
        <v>-28080</v>
      </c>
      <c r="N61" s="41">
        <f>IF( OR(N$16=1, N$18=1), SUM($F$32:N$32) - SUM($F$61:M$61), 0)</f>
        <v>0</v>
      </c>
      <c r="O61" s="41">
        <f>IF( OR(O$16=1, O$18=1), SUM($F$32:O$32) - SUM($F$61:N$61), 0)</f>
        <v>-29400</v>
      </c>
      <c r="P61" s="41">
        <f>IF( OR(P$16=1, P$18=1), SUM($F$32:P$32) - SUM($F$61:O$61), 0)</f>
        <v>0</v>
      </c>
      <c r="Q61" s="41">
        <f>IF( OR(Q$16=1, Q$18=1), SUM($F$32:Q$32) - SUM($F$61:P$61), 0)</f>
        <v>-30720</v>
      </c>
      <c r="R61" s="41">
        <f>IF( OR(R$16=1, R$18=1), SUM($F$32:R$32) - SUM($F$61:Q$61), 0)</f>
        <v>0</v>
      </c>
      <c r="S61" s="38">
        <f t="shared" si="23"/>
        <v>-165720</v>
      </c>
    </row>
    <row r="62" spans="3:19" hidden="1" outlineLevel="1" x14ac:dyDescent="0.25">
      <c r="D62" s="40" t="s">
        <v>122</v>
      </c>
      <c r="F62" s="41">
        <f>IF( OR(F$17=1, F$19=1), F$32, 0)</f>
        <v>0</v>
      </c>
      <c r="G62" s="41">
        <f>IF( OR(G$17=1, G$19=1), SUM($F$32:G$32) - SUM($F$62:F$62), 0)</f>
        <v>-24720</v>
      </c>
      <c r="H62" s="41">
        <f>IF( OR(H$17=1, H$19=1), SUM($F$32:H$32) - SUM($F$62:G$62), 0)</f>
        <v>0</v>
      </c>
      <c r="I62" s="41">
        <f>IF( OR(I$17=1, I$19=1), SUM($F$32:I$32) - SUM($F$62:H$62), 0)</f>
        <v>-24720</v>
      </c>
      <c r="J62" s="41">
        <f>IF( OR(J$17=1, J$19=1), SUM($F$32:J$32) - SUM($F$62:I$62), 0)</f>
        <v>0</v>
      </c>
      <c r="K62" s="41">
        <f>IF( OR(K$17=1, K$19=1), SUM($F$32:K$32) - SUM($F$62:J$62), 0)</f>
        <v>0</v>
      </c>
      <c r="L62" s="41">
        <f>IF( OR(L$17=1, L$19=1), SUM($F$32:L$32) - SUM($F$62:K$62), 0)</f>
        <v>-42120</v>
      </c>
      <c r="M62" s="41">
        <f>IF( OR(M$17=1, M$19=1), SUM($F$32:M$32) - SUM($F$62:L$62), 0)</f>
        <v>0</v>
      </c>
      <c r="N62" s="41">
        <f>IF( OR(N$17=1, N$19=1), SUM($F$32:N$32) - SUM($F$62:M$62), 0)</f>
        <v>-28080</v>
      </c>
      <c r="O62" s="41">
        <f>IF( OR(O$17=1, O$19=1), SUM($F$32:O$32) - SUM($F$62:N$62), 0)</f>
        <v>0</v>
      </c>
      <c r="P62" s="41">
        <f>IF( OR(P$17=1, P$19=1), SUM($F$32:P$32) - SUM($F$62:O$62), 0)</f>
        <v>-30720</v>
      </c>
      <c r="Q62" s="41">
        <f>IF( OR(Q$17=1, Q$19=1), SUM($F$32:Q$32) - SUM($F$62:P$62), 0)</f>
        <v>0</v>
      </c>
      <c r="R62" s="41">
        <f>IF( OR(R$17=1, R$19=1), SUM($F$32:R$32) - SUM($F$62:Q$62), 0)</f>
        <v>-30720</v>
      </c>
      <c r="S62" s="38">
        <f t="shared" si="23"/>
        <v>-181080</v>
      </c>
    </row>
    <row r="63" spans="3:19" hidden="1" outlineLevel="1" x14ac:dyDescent="0.25">
      <c r="D63" s="40" t="s">
        <v>109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38">
        <f t="shared" si="23"/>
        <v>0</v>
      </c>
    </row>
    <row r="64" spans="3:19" ht="5.0999999999999996" customHeight="1" x14ac:dyDescent="0.25"/>
    <row r="65" spans="3:19" collapsed="1" x14ac:dyDescent="0.25">
      <c r="C65" s="1" t="str">
        <f>C33</f>
        <v>Overheads</v>
      </c>
      <c r="D65" s="7" t="s">
        <v>127</v>
      </c>
      <c r="F65" s="16">
        <f>_xlfn.XLOOKUP($D$65, $D$66:$D$75, F66:F75)</f>
        <v>-3090</v>
      </c>
      <c r="G65" s="16">
        <f t="shared" ref="G65:R65" si="25">_xlfn.XLOOKUP($D$65, $D$66:$D$75, G66:G75)</f>
        <v>-3090</v>
      </c>
      <c r="H65" s="16">
        <f t="shared" si="25"/>
        <v>-3090</v>
      </c>
      <c r="I65" s="16">
        <f t="shared" si="25"/>
        <v>-3090</v>
      </c>
      <c r="J65" s="16">
        <f t="shared" si="25"/>
        <v>-3510</v>
      </c>
      <c r="K65" s="16">
        <f t="shared" si="25"/>
        <v>-3510</v>
      </c>
      <c r="L65" s="16">
        <f t="shared" si="25"/>
        <v>-3510</v>
      </c>
      <c r="M65" s="16">
        <f t="shared" si="25"/>
        <v>-3510</v>
      </c>
      <c r="N65" s="16">
        <f t="shared" si="25"/>
        <v>-3510</v>
      </c>
      <c r="O65" s="16">
        <f t="shared" si="25"/>
        <v>-3840</v>
      </c>
      <c r="P65" s="16">
        <f t="shared" si="25"/>
        <v>-3840</v>
      </c>
      <c r="Q65" s="16">
        <f t="shared" si="25"/>
        <v>-3840</v>
      </c>
      <c r="R65" s="16">
        <f t="shared" si="25"/>
        <v>-3840</v>
      </c>
      <c r="S65" s="38">
        <f>SUM(F65:R65)</f>
        <v>-45270</v>
      </c>
    </row>
    <row r="66" spans="3:19" hidden="1" outlineLevel="1" x14ac:dyDescent="0.25">
      <c r="D66" s="40" t="s">
        <v>216</v>
      </c>
      <c r="F66" s="41">
        <f t="shared" ref="F66:R66" si="26">_xlfn.XLOOKUP(F$10, $F$23:$R$23, $F$33:$R$33, 0)</f>
        <v>0</v>
      </c>
      <c r="G66" s="41">
        <f t="shared" si="26"/>
        <v>0</v>
      </c>
      <c r="H66" s="41">
        <f t="shared" si="26"/>
        <v>0</v>
      </c>
      <c r="I66" s="41">
        <f t="shared" si="26"/>
        <v>0</v>
      </c>
      <c r="J66" s="41">
        <f t="shared" si="26"/>
        <v>-3090</v>
      </c>
      <c r="K66" s="41">
        <f t="shared" si="26"/>
        <v>-3090</v>
      </c>
      <c r="L66" s="41">
        <f t="shared" si="26"/>
        <v>-3090</v>
      </c>
      <c r="M66" s="41">
        <f t="shared" si="26"/>
        <v>-3090</v>
      </c>
      <c r="N66" s="41">
        <f t="shared" si="26"/>
        <v>-3510</v>
      </c>
      <c r="O66" s="41">
        <f t="shared" si="26"/>
        <v>-3510</v>
      </c>
      <c r="P66" s="41">
        <f t="shared" si="26"/>
        <v>-3510</v>
      </c>
      <c r="Q66" s="41">
        <f t="shared" si="26"/>
        <v>-3510</v>
      </c>
      <c r="R66" s="41">
        <f t="shared" si="26"/>
        <v>-3510</v>
      </c>
      <c r="S66" s="38">
        <f t="shared" ref="S66:S75" si="27">SUM(F66:R66)</f>
        <v>-29910</v>
      </c>
    </row>
    <row r="67" spans="3:19" hidden="1" outlineLevel="1" x14ac:dyDescent="0.25">
      <c r="D67" s="40" t="s">
        <v>113</v>
      </c>
      <c r="F67" s="41">
        <f>IF(F$15 = 1, F$33, 0)</f>
        <v>0</v>
      </c>
      <c r="G67" s="41">
        <f>IF(G$15 = 1, SUM($F$33:G$33)- SUM($F$67:F$67), 0)</f>
        <v>0</v>
      </c>
      <c r="H67" s="41">
        <f>IF(H$15 = 1, SUM($F$33:H$33)- SUM($F$67:G$67), 0)</f>
        <v>0</v>
      </c>
      <c r="I67" s="41">
        <f>IF(I$15 = 1, SUM($F$33:I$33)- SUM($F$67:H$67), 0)</f>
        <v>0</v>
      </c>
      <c r="J67" s="41">
        <f>IF(J$15 = 1, SUM($F$33:J$33)- SUM($F$67:I$67), 0)</f>
        <v>-15870</v>
      </c>
      <c r="K67" s="41">
        <f>IF(K$15 = 1, SUM($F$33:K$33)- SUM($F$67:J$67), 0)</f>
        <v>0</v>
      </c>
      <c r="L67" s="41">
        <f>IF(L$15 = 1, SUM($F$33:L$33)- SUM($F$67:K$67), 0)</f>
        <v>0</v>
      </c>
      <c r="M67" s="41">
        <f>IF(M$15 = 1, SUM($F$33:M$33)- SUM($F$67:L$67), 0)</f>
        <v>0</v>
      </c>
      <c r="N67" s="41">
        <f>IF(N$15 = 1, SUM($F$33:N$33)- SUM($F$67:M$67), 0)</f>
        <v>-14040</v>
      </c>
      <c r="O67" s="41">
        <f>IF(O$15 = 1, SUM($F$33:O$33)- SUM($F$67:N$67), 0)</f>
        <v>0</v>
      </c>
      <c r="P67" s="41">
        <f>IF(P$15 = 1, SUM($F$33:P$33)- SUM($F$67:O$67), 0)</f>
        <v>0</v>
      </c>
      <c r="Q67" s="41">
        <f>IF(Q$15 = 1, SUM($F$33:Q$33)- SUM($F$67:P$67), 0)</f>
        <v>0</v>
      </c>
      <c r="R67" s="41">
        <f>IF(R$15 = 1, SUM($F$33:R$33)- SUM($F$67:Q$67), 0)</f>
        <v>-15360</v>
      </c>
      <c r="S67" s="38">
        <f t="shared" si="27"/>
        <v>-45270</v>
      </c>
    </row>
    <row r="68" spans="3:19" hidden="1" outlineLevel="1" x14ac:dyDescent="0.25">
      <c r="D68" s="40" t="s">
        <v>127</v>
      </c>
      <c r="F68" s="41">
        <f>F$33</f>
        <v>-3090</v>
      </c>
      <c r="G68" s="41">
        <f t="shared" ref="G68:R68" si="28">G$33</f>
        <v>-3090</v>
      </c>
      <c r="H68" s="41">
        <f t="shared" si="28"/>
        <v>-3090</v>
      </c>
      <c r="I68" s="41">
        <f t="shared" si="28"/>
        <v>-3090</v>
      </c>
      <c r="J68" s="41">
        <f t="shared" si="28"/>
        <v>-3510</v>
      </c>
      <c r="K68" s="41">
        <f t="shared" si="28"/>
        <v>-3510</v>
      </c>
      <c r="L68" s="41">
        <f t="shared" si="28"/>
        <v>-3510</v>
      </c>
      <c r="M68" s="41">
        <f t="shared" si="28"/>
        <v>-3510</v>
      </c>
      <c r="N68" s="41">
        <f t="shared" si="28"/>
        <v>-3510</v>
      </c>
      <c r="O68" s="41">
        <f t="shared" si="28"/>
        <v>-3840</v>
      </c>
      <c r="P68" s="41">
        <f t="shared" si="28"/>
        <v>-3840</v>
      </c>
      <c r="Q68" s="41">
        <f t="shared" si="28"/>
        <v>-3840</v>
      </c>
      <c r="R68" s="41">
        <f t="shared" si="28"/>
        <v>-3840</v>
      </c>
      <c r="S68" s="38">
        <f t="shared" si="27"/>
        <v>-45270</v>
      </c>
    </row>
    <row r="69" spans="3:19" hidden="1" outlineLevel="1" x14ac:dyDescent="0.25">
      <c r="D69" s="40" t="s">
        <v>120</v>
      </c>
      <c r="F69" s="41">
        <f>IF($F$16 = 1, $F$33, 0)</f>
        <v>-3090</v>
      </c>
      <c r="G69" s="41">
        <f>IF(G$16 = 1, SUM($F$33:G$33) - SUM($F$69:F$69), 0)</f>
        <v>0</v>
      </c>
      <c r="H69" s="41">
        <f>IF(H$16 = 1, SUM($F$33:H$33) - SUM($F$69:G$69), 0)</f>
        <v>0</v>
      </c>
      <c r="I69" s="41">
        <f>IF(I$16 = 1, SUM($F$33:I$33) - SUM($F$69:H$69), 0)</f>
        <v>0</v>
      </c>
      <c r="J69" s="41">
        <f>IF(J$16 = 1, SUM($F$33:J$33) - SUM($F$69:I$69), 0)</f>
        <v>0</v>
      </c>
      <c r="K69" s="41">
        <f>IF(K$16 = 1, SUM($F$33:K$33) - SUM($F$69:J$69), 0)</f>
        <v>-16290</v>
      </c>
      <c r="L69" s="41">
        <f>IF(L$16 = 1, SUM($F$33:L$33) - SUM($F$69:K$69), 0)</f>
        <v>0</v>
      </c>
      <c r="M69" s="41">
        <f>IF(M$16 = 1, SUM($F$33:M$33) - SUM($F$69:L$69), 0)</f>
        <v>0</v>
      </c>
      <c r="N69" s="41">
        <f>IF(N$16 = 1, SUM($F$33:N$33) - SUM($F$69:M$69), 0)</f>
        <v>0</v>
      </c>
      <c r="O69" s="41">
        <f>IF(O$16 = 1, SUM($F$33:O$33) - SUM($F$69:N$69), 0)</f>
        <v>-14370</v>
      </c>
      <c r="P69" s="41">
        <f>IF(P$16 = 1, SUM($F$33:P$33) - SUM($F$69:O$69), 0)</f>
        <v>0</v>
      </c>
      <c r="Q69" s="41">
        <f>IF(Q$16 = 1, SUM($F$33:Q$33) - SUM($F$69:P$69), 0)</f>
        <v>0</v>
      </c>
      <c r="R69" s="41">
        <f>IF(R$16 = 1, SUM($F$33:R$33) - SUM($F$69:Q$69), 0)</f>
        <v>0</v>
      </c>
      <c r="S69" s="38">
        <f t="shared" si="27"/>
        <v>-33750</v>
      </c>
    </row>
    <row r="70" spans="3:19" hidden="1" outlineLevel="1" x14ac:dyDescent="0.25">
      <c r="D70" s="40" t="s">
        <v>123</v>
      </c>
      <c r="F70" s="41">
        <f>IF($F$17 = 1, $F$33, 0)</f>
        <v>0</v>
      </c>
      <c r="G70" s="41">
        <f>IF(G$17 = 1, SUM($F$33:G$33) - SUM($F$70:F$70), 0)</f>
        <v>-6180</v>
      </c>
      <c r="H70" s="41">
        <f>IF(H$17 = 1, SUM($F$33:H$33) - SUM($F$70:G$70), 0)</f>
        <v>0</v>
      </c>
      <c r="I70" s="41">
        <f>IF(I$17 = 1, SUM($F$33:I$33) - SUM($F$70:H$70), 0)</f>
        <v>0</v>
      </c>
      <c r="J70" s="41">
        <f>IF(J$17 = 1, SUM($F$33:J$33) - SUM($F$70:I$70), 0)</f>
        <v>0</v>
      </c>
      <c r="K70" s="41">
        <f>IF(K$17 = 1, SUM($F$33:K$33) - SUM($F$70:J$70), 0)</f>
        <v>0</v>
      </c>
      <c r="L70" s="41">
        <f>IF(L$17 = 1, SUM($F$33:L$33) - SUM($F$70:K$70), 0)</f>
        <v>-16710</v>
      </c>
      <c r="M70" s="41">
        <f>IF(M$17 = 1, SUM($F$33:M$33) - SUM($F$70:L$70), 0)</f>
        <v>0</v>
      </c>
      <c r="N70" s="41">
        <f>IF(N$17 = 1, SUM($F$33:N$33) - SUM($F$70:M$70), 0)</f>
        <v>0</v>
      </c>
      <c r="O70" s="41">
        <f>IF(O$17 = 1, SUM($F$33:O$33) - SUM($F$70:N$70), 0)</f>
        <v>0</v>
      </c>
      <c r="P70" s="41">
        <f>IF(P$17 = 1, SUM($F$33:P$33) - SUM($F$70:O$70), 0)</f>
        <v>-14700</v>
      </c>
      <c r="Q70" s="41">
        <f>IF(Q$17 = 1, SUM($F$33:Q$33) - SUM($F$70:P$70), 0)</f>
        <v>0</v>
      </c>
      <c r="R70" s="41">
        <f>IF(R$17 = 1, SUM($F$33:R$33) - SUM($F$70:Q$70), 0)</f>
        <v>0</v>
      </c>
      <c r="S70" s="38">
        <f t="shared" si="27"/>
        <v>-37590</v>
      </c>
    </row>
    <row r="71" spans="3:19" hidden="1" outlineLevel="1" x14ac:dyDescent="0.25">
      <c r="D71" s="40" t="s">
        <v>124</v>
      </c>
      <c r="F71" s="41">
        <f>IF($F$18 = 1, $F$33, 0)</f>
        <v>0</v>
      </c>
      <c r="G71" s="41">
        <f>IF(G$18 = 1, SUM($F$33:G$33) - SUM($F$71:F$71), 0)</f>
        <v>0</v>
      </c>
      <c r="H71" s="41">
        <f>IF(H$18 = 1, SUM($F$33:H$33) - SUM($F$71:G$71), 0)</f>
        <v>-9270</v>
      </c>
      <c r="I71" s="41">
        <f>IF(I$18 = 1, SUM($F$33:I$33) - SUM($F$71:H$71), 0)</f>
        <v>0</v>
      </c>
      <c r="J71" s="41">
        <f>IF(J$18 = 1, SUM($F$33:J$33) - SUM($F$71:I$71), 0)</f>
        <v>0</v>
      </c>
      <c r="K71" s="41">
        <f>IF(K$18 = 1, SUM($F$33:K$33) - SUM($F$71:J$71), 0)</f>
        <v>0</v>
      </c>
      <c r="L71" s="41">
        <f>IF(L$18 = 1, SUM($F$33:L$33) - SUM($F$71:K$71), 0)</f>
        <v>0</v>
      </c>
      <c r="M71" s="41">
        <f>IF(M$18 = 1, SUM($F$33:M$33) - SUM($F$71:L$71), 0)</f>
        <v>-17130</v>
      </c>
      <c r="N71" s="41">
        <f>IF(N$18 = 1, SUM($F$33:N$33) - SUM($F$71:M$71), 0)</f>
        <v>0</v>
      </c>
      <c r="O71" s="41">
        <f>IF(O$18 = 1, SUM($F$33:O$33) - SUM($F$71:N$71), 0)</f>
        <v>0</v>
      </c>
      <c r="P71" s="41">
        <f>IF(P$18 = 1, SUM($F$33:P$33) - SUM($F$71:O$71), 0)</f>
        <v>0</v>
      </c>
      <c r="Q71" s="41">
        <f>IF(Q$18 = 1, SUM($F$33:Q$33) - SUM($F$71:P$71), 0)</f>
        <v>-15030</v>
      </c>
      <c r="R71" s="41">
        <f>IF(R$18 = 1, SUM($F$33:R$33) - SUM($F$71:Q$71), 0)</f>
        <v>0</v>
      </c>
      <c r="S71" s="38">
        <f t="shared" si="27"/>
        <v>-41430</v>
      </c>
    </row>
    <row r="72" spans="3:19" hidden="1" outlineLevel="1" x14ac:dyDescent="0.25">
      <c r="D72" s="40" t="s">
        <v>125</v>
      </c>
      <c r="F72" s="41">
        <f>IF($F$19 = 1, $F$33, 0)</f>
        <v>0</v>
      </c>
      <c r="G72" s="41">
        <f>IF(G$19 = 1, SUM($F$33:G$33) - SUM($F$72:F$72), 0)</f>
        <v>0</v>
      </c>
      <c r="H72" s="41">
        <f>IF(H$19 = 1, SUM($F$33:H$33) - SUM($F$72:G$72), 0)</f>
        <v>0</v>
      </c>
      <c r="I72" s="41">
        <f>IF(I$19 = 1, SUM($F$33:I$33) - SUM($F$72:H$72), 0)</f>
        <v>-12360</v>
      </c>
      <c r="J72" s="41">
        <f>IF(J$19 = 1, SUM($F$33:J$33) - SUM($F$72:I$72), 0)</f>
        <v>0</v>
      </c>
      <c r="K72" s="41">
        <f>IF(K$19 = 1, SUM($F$33:K$33) - SUM($F$72:J$72), 0)</f>
        <v>0</v>
      </c>
      <c r="L72" s="41">
        <f>IF(L$19 = 1, SUM($F$33:L$33) - SUM($F$72:K$72), 0)</f>
        <v>0</v>
      </c>
      <c r="M72" s="41">
        <f>IF(M$19 = 1, SUM($F$33:M$33) - SUM($F$72:L$72), 0)</f>
        <v>0</v>
      </c>
      <c r="N72" s="41">
        <f>IF(N$19 = 1, SUM($F$33:N$33) - SUM($F$72:M$72), 0)</f>
        <v>-17550</v>
      </c>
      <c r="O72" s="41">
        <f>IF(O$19 = 1, SUM($F$33:O$33) - SUM($F$72:N$72), 0)</f>
        <v>0</v>
      </c>
      <c r="P72" s="41">
        <f>IF(P$19 = 1, SUM($F$33:P$33) - SUM($F$72:O$72), 0)</f>
        <v>0</v>
      </c>
      <c r="Q72" s="41">
        <f>IF(Q$19 = 1, SUM($F$33:Q$33) - SUM($F$72:P$72), 0)</f>
        <v>0</v>
      </c>
      <c r="R72" s="41">
        <f>IF(R$19 = 1, SUM($F$33:R$33) - SUM($F$72:Q$72), 0)</f>
        <v>-15360</v>
      </c>
      <c r="S72" s="38">
        <f t="shared" si="27"/>
        <v>-45270</v>
      </c>
    </row>
    <row r="73" spans="3:19" hidden="1" outlineLevel="1" x14ac:dyDescent="0.25">
      <c r="D73" s="40" t="s">
        <v>121</v>
      </c>
      <c r="F73" s="41">
        <f>IF( OR(F$16=1, F$18=1), F$33, 0)</f>
        <v>-3090</v>
      </c>
      <c r="G73" s="41">
        <f>IF( OR(G$16=1, G$18=1), SUM($F$33:G$33) - SUM($F$73:F$73), 0)</f>
        <v>0</v>
      </c>
      <c r="H73" s="41">
        <f>IF( OR(H$16=1, H$18=1), SUM($F$33:H$33) - SUM($F$73:G$73), 0)</f>
        <v>-6180</v>
      </c>
      <c r="I73" s="41">
        <f>IF( OR(I$16=1, I$18=1), SUM($F$33:I$33) - SUM($F$73:H$73), 0)</f>
        <v>0</v>
      </c>
      <c r="J73" s="41">
        <f>IF( OR(J$16=1, J$18=1), SUM($F$33:J$33) - SUM($F$73:I$73), 0)</f>
        <v>0</v>
      </c>
      <c r="K73" s="41">
        <f>IF( OR(K$16=1, K$18=1), SUM($F$33:K$33) - SUM($F$73:J$73), 0)</f>
        <v>-10110</v>
      </c>
      <c r="L73" s="41">
        <f>IF( OR(L$16=1, L$18=1), SUM($F$33:L$33) - SUM($F$73:K$73), 0)</f>
        <v>0</v>
      </c>
      <c r="M73" s="41">
        <f>IF( OR(M$16=1, M$18=1), SUM($F$33:M$33) - SUM($F$73:L$73), 0)</f>
        <v>-7020</v>
      </c>
      <c r="N73" s="41">
        <f>IF( OR(N$16=1, N$18=1), SUM($F$33:N$33) - SUM($F$73:M$73), 0)</f>
        <v>0</v>
      </c>
      <c r="O73" s="41">
        <f>IF( OR(O$16=1, O$18=1), SUM($F$33:O$33) - SUM($F$73:N$73), 0)</f>
        <v>-7350</v>
      </c>
      <c r="P73" s="41">
        <f>IF( OR(P$16=1, P$18=1), SUM($F$33:P$33) - SUM($F$73:O$73), 0)</f>
        <v>0</v>
      </c>
      <c r="Q73" s="41">
        <f>IF( OR(Q$16=1, Q$18=1), SUM($F$33:Q$33) - SUM($F$73:P$73), 0)</f>
        <v>-7680</v>
      </c>
      <c r="R73" s="41">
        <f>IF( OR(R$16=1, R$18=1), SUM($F$33:R$33) - SUM($F$73:Q$73), 0)</f>
        <v>0</v>
      </c>
      <c r="S73" s="38">
        <f t="shared" si="27"/>
        <v>-41430</v>
      </c>
    </row>
    <row r="74" spans="3:19" hidden="1" outlineLevel="1" x14ac:dyDescent="0.25">
      <c r="D74" s="40" t="s">
        <v>122</v>
      </c>
      <c r="F74" s="41">
        <f>IF( OR(F$17=1, F$19=1), F$33, 0)</f>
        <v>0</v>
      </c>
      <c r="G74" s="41">
        <f>IF( OR(G$17=1, G$19=1), SUM($F$33:G$33) - SUM($F$74:F$74), 0)</f>
        <v>-6180</v>
      </c>
      <c r="H74" s="41">
        <f>IF( OR(H$17=1, H$19=1), SUM($F$33:H$33) - SUM($F$74:G$74), 0)</f>
        <v>0</v>
      </c>
      <c r="I74" s="41">
        <f>IF( OR(I$17=1, I$19=1), SUM($F$33:I$33) - SUM($F$74:H$74), 0)</f>
        <v>-6180</v>
      </c>
      <c r="J74" s="41">
        <f>IF( OR(J$17=1, J$19=1), SUM($F$33:J$33) - SUM($F$74:I$74), 0)</f>
        <v>0</v>
      </c>
      <c r="K74" s="41">
        <f>IF( OR(K$17=1, K$19=1), SUM($F$33:K$33) - SUM($F$74:J$74), 0)</f>
        <v>0</v>
      </c>
      <c r="L74" s="41">
        <f>IF( OR(L$17=1, L$19=1), SUM($F$33:L$33) - SUM($F$74:K$74), 0)</f>
        <v>-10530</v>
      </c>
      <c r="M74" s="41">
        <f>IF( OR(M$17=1, M$19=1), SUM($F$33:M$33) - SUM($F$74:L$74), 0)</f>
        <v>0</v>
      </c>
      <c r="N74" s="41">
        <f>IF( OR(N$17=1, N$19=1), SUM($F$33:N$33) - SUM($F$74:M$74), 0)</f>
        <v>-7020</v>
      </c>
      <c r="O74" s="41">
        <f>IF( OR(O$17=1, O$19=1), SUM($F$33:O$33) - SUM($F$74:N$74), 0)</f>
        <v>0</v>
      </c>
      <c r="P74" s="41">
        <f>IF( OR(P$17=1, P$19=1), SUM($F$33:P$33) - SUM($F$74:O$74), 0)</f>
        <v>-7680</v>
      </c>
      <c r="Q74" s="41">
        <f>IF( OR(Q$17=1, Q$19=1), SUM($F$33:Q$33) - SUM($F$74:P$74), 0)</f>
        <v>0</v>
      </c>
      <c r="R74" s="41">
        <f>IF( OR(R$17=1, R$19=1), SUM($F$33:R$33) - SUM($F$74:Q$74), 0)</f>
        <v>-7680</v>
      </c>
      <c r="S74" s="38">
        <f t="shared" si="27"/>
        <v>-45270</v>
      </c>
    </row>
    <row r="75" spans="3:19" hidden="1" outlineLevel="1" x14ac:dyDescent="0.25">
      <c r="D75" s="40" t="s">
        <v>109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38">
        <f t="shared" si="27"/>
        <v>0</v>
      </c>
    </row>
    <row r="76" spans="3:19" ht="5.0999999999999996" customHeight="1" x14ac:dyDescent="0.25"/>
    <row r="77" spans="3:19" collapsed="1" x14ac:dyDescent="0.25">
      <c r="C77" s="1" t="str">
        <f>C34</f>
        <v>Inbound logistics</v>
      </c>
      <c r="D77" s="7" t="s">
        <v>120</v>
      </c>
      <c r="F77" s="16">
        <f>_xlfn.XLOOKUP($D$77, $D$78:$D$87, F78:F87)</f>
        <v>-2060</v>
      </c>
      <c r="G77" s="16">
        <f t="shared" ref="G77:R77" si="29">_xlfn.XLOOKUP($D$77, $D$78:$D$87, G78:G87)</f>
        <v>0</v>
      </c>
      <c r="H77" s="16">
        <f t="shared" si="29"/>
        <v>0</v>
      </c>
      <c r="I77" s="16">
        <f t="shared" si="29"/>
        <v>0</v>
      </c>
      <c r="J77" s="16">
        <f t="shared" si="29"/>
        <v>0</v>
      </c>
      <c r="K77" s="16">
        <f t="shared" si="29"/>
        <v>-10860</v>
      </c>
      <c r="L77" s="16">
        <f t="shared" si="29"/>
        <v>0</v>
      </c>
      <c r="M77" s="16">
        <f t="shared" si="29"/>
        <v>0</v>
      </c>
      <c r="N77" s="16">
        <f t="shared" si="29"/>
        <v>0</v>
      </c>
      <c r="O77" s="16">
        <f t="shared" si="29"/>
        <v>-9580</v>
      </c>
      <c r="P77" s="16">
        <f t="shared" si="29"/>
        <v>0</v>
      </c>
      <c r="Q77" s="16">
        <f t="shared" si="29"/>
        <v>0</v>
      </c>
      <c r="R77" s="16">
        <f t="shared" si="29"/>
        <v>0</v>
      </c>
      <c r="S77" s="38">
        <f>SUM(F77:R77)</f>
        <v>-22500</v>
      </c>
    </row>
    <row r="78" spans="3:19" hidden="1" outlineLevel="1" x14ac:dyDescent="0.25">
      <c r="D78" s="40" t="s">
        <v>216</v>
      </c>
      <c r="F78" s="41">
        <f t="shared" ref="F78:R78" si="30">_xlfn.XLOOKUP(F$10, $F$23:$R$23, $F$34:$R$34, 0)</f>
        <v>0</v>
      </c>
      <c r="G78" s="41">
        <f t="shared" si="30"/>
        <v>0</v>
      </c>
      <c r="H78" s="41">
        <f t="shared" si="30"/>
        <v>0</v>
      </c>
      <c r="I78" s="41">
        <f t="shared" si="30"/>
        <v>0</v>
      </c>
      <c r="J78" s="41">
        <f t="shared" si="30"/>
        <v>-2060</v>
      </c>
      <c r="K78" s="41">
        <f t="shared" si="30"/>
        <v>-2060</v>
      </c>
      <c r="L78" s="41">
        <f t="shared" si="30"/>
        <v>-2060</v>
      </c>
      <c r="M78" s="41">
        <f t="shared" si="30"/>
        <v>-2060</v>
      </c>
      <c r="N78" s="41">
        <f t="shared" si="30"/>
        <v>-2340</v>
      </c>
      <c r="O78" s="41">
        <f t="shared" si="30"/>
        <v>-2340</v>
      </c>
      <c r="P78" s="41">
        <f t="shared" si="30"/>
        <v>-2340</v>
      </c>
      <c r="Q78" s="41">
        <f t="shared" si="30"/>
        <v>-2340</v>
      </c>
      <c r="R78" s="41">
        <f t="shared" si="30"/>
        <v>-2340</v>
      </c>
      <c r="S78" s="38">
        <f t="shared" ref="S78:S87" si="31">SUM(F78:R78)</f>
        <v>-19940</v>
      </c>
    </row>
    <row r="79" spans="3:19" hidden="1" outlineLevel="1" x14ac:dyDescent="0.25">
      <c r="D79" s="40" t="s">
        <v>113</v>
      </c>
      <c r="F79" s="41">
        <f>IF(F$15 = 1, F$34, 0)</f>
        <v>0</v>
      </c>
      <c r="G79" s="41">
        <f>IF(G$15 = 1, SUM($F$34:G$34)- SUM($F$79:F$79), 0)</f>
        <v>0</v>
      </c>
      <c r="H79" s="41">
        <f>IF(H$15 = 1, SUM($F$34:H$34)- SUM($F$79:G$79), 0)</f>
        <v>0</v>
      </c>
      <c r="I79" s="41">
        <f>IF(I$15 = 1, SUM($F$34:I$34)- SUM($F$79:H$79), 0)</f>
        <v>0</v>
      </c>
      <c r="J79" s="41">
        <f>IF(J$15 = 1, SUM($F$34:J$34)- SUM($F$79:I$79), 0)</f>
        <v>-10580</v>
      </c>
      <c r="K79" s="41">
        <f>IF(K$15 = 1, SUM($F$34:K$34)- SUM($F$79:J$79), 0)</f>
        <v>0</v>
      </c>
      <c r="L79" s="41">
        <f>IF(L$15 = 1, SUM($F$34:L$34)- SUM($F$79:K$79), 0)</f>
        <v>0</v>
      </c>
      <c r="M79" s="41">
        <f>IF(M$15 = 1, SUM($F$34:M$34)- SUM($F$79:L$79), 0)</f>
        <v>0</v>
      </c>
      <c r="N79" s="41">
        <f>IF(N$15 = 1, SUM($F$34:N$34)- SUM($F$79:M$79), 0)</f>
        <v>-9360</v>
      </c>
      <c r="O79" s="41">
        <f>IF(O$15 = 1, SUM($F$34:O$34)- SUM($F$79:N$79), 0)</f>
        <v>0</v>
      </c>
      <c r="P79" s="41">
        <f>IF(P$15 = 1, SUM($F$34:P$34)- SUM($F$79:O$79), 0)</f>
        <v>0</v>
      </c>
      <c r="Q79" s="41">
        <f>IF(Q$15 = 1, SUM($F$34:Q$34)- SUM($F$79:P$79), 0)</f>
        <v>0</v>
      </c>
      <c r="R79" s="41">
        <f>IF(R$15 = 1, SUM($F$34:R$34)- SUM($F$79:Q$79), 0)</f>
        <v>-10240</v>
      </c>
      <c r="S79" s="38">
        <f t="shared" si="31"/>
        <v>-30180</v>
      </c>
    </row>
    <row r="80" spans="3:19" hidden="1" outlineLevel="1" x14ac:dyDescent="0.25">
      <c r="D80" s="40" t="s">
        <v>127</v>
      </c>
      <c r="F80" s="41">
        <f>F$34</f>
        <v>-2060</v>
      </c>
      <c r="G80" s="41">
        <f t="shared" ref="G80:R80" si="32">G$34</f>
        <v>-2060</v>
      </c>
      <c r="H80" s="41">
        <f t="shared" si="32"/>
        <v>-2060</v>
      </c>
      <c r="I80" s="41">
        <f t="shared" si="32"/>
        <v>-2060</v>
      </c>
      <c r="J80" s="41">
        <f t="shared" si="32"/>
        <v>-2340</v>
      </c>
      <c r="K80" s="41">
        <f t="shared" si="32"/>
        <v>-2340</v>
      </c>
      <c r="L80" s="41">
        <f t="shared" si="32"/>
        <v>-2340</v>
      </c>
      <c r="M80" s="41">
        <f t="shared" si="32"/>
        <v>-2340</v>
      </c>
      <c r="N80" s="41">
        <f t="shared" si="32"/>
        <v>-2340</v>
      </c>
      <c r="O80" s="41">
        <f t="shared" si="32"/>
        <v>-2560</v>
      </c>
      <c r="P80" s="41">
        <f t="shared" si="32"/>
        <v>-2560</v>
      </c>
      <c r="Q80" s="41">
        <f t="shared" si="32"/>
        <v>-2560</v>
      </c>
      <c r="R80" s="41">
        <f t="shared" si="32"/>
        <v>-2560</v>
      </c>
      <c r="S80" s="38">
        <f t="shared" si="31"/>
        <v>-30180</v>
      </c>
    </row>
    <row r="81" spans="3:19" hidden="1" outlineLevel="1" x14ac:dyDescent="0.25">
      <c r="D81" s="40" t="s">
        <v>120</v>
      </c>
      <c r="F81" s="41">
        <f>IF($F$16 = 1, $F$34, 0)</f>
        <v>-2060</v>
      </c>
      <c r="G81" s="41">
        <f>IF(G$16 = 1, SUM($F$34:G$34) - SUM($F$81:F$81), 0)</f>
        <v>0</v>
      </c>
      <c r="H81" s="41">
        <f>IF(H$16 = 1, SUM($F$34:H$34) - SUM($F$81:G$81), 0)</f>
        <v>0</v>
      </c>
      <c r="I81" s="41">
        <f>IF(I$16 = 1, SUM($F$34:I$34) - SUM($F$81:H$81), 0)</f>
        <v>0</v>
      </c>
      <c r="J81" s="41">
        <f>IF(J$16 = 1, SUM($F$34:J$34) - SUM($F$81:I$81), 0)</f>
        <v>0</v>
      </c>
      <c r="K81" s="41">
        <f>IF(K$16 = 1, SUM($F$34:K$34) - SUM($F$81:J$81), 0)</f>
        <v>-10860</v>
      </c>
      <c r="L81" s="41">
        <f>IF(L$16 = 1, SUM($F$34:L$34) - SUM($F$81:K$81), 0)</f>
        <v>0</v>
      </c>
      <c r="M81" s="41">
        <f>IF(M$16 = 1, SUM($F$34:M$34) - SUM($F$81:L$81), 0)</f>
        <v>0</v>
      </c>
      <c r="N81" s="41">
        <f>IF(N$16 = 1, SUM($F$34:N$34) - SUM($F$81:M$81), 0)</f>
        <v>0</v>
      </c>
      <c r="O81" s="41">
        <f>IF(O$16 = 1, SUM($F$34:O$34) - SUM($F$81:N$81), 0)</f>
        <v>-9580</v>
      </c>
      <c r="P81" s="41">
        <f>IF(P$16 = 1, SUM($F$34:P$34) - SUM($F$81:O$81), 0)</f>
        <v>0</v>
      </c>
      <c r="Q81" s="41">
        <f>IF(Q$16 = 1, SUM($F$34:Q$34) - SUM($F$81:P$81), 0)</f>
        <v>0</v>
      </c>
      <c r="R81" s="41">
        <f>IF(R$16 = 1, SUM($F$34:R$34) - SUM($F$81:Q$81), 0)</f>
        <v>0</v>
      </c>
      <c r="S81" s="38">
        <f t="shared" si="31"/>
        <v>-22500</v>
      </c>
    </row>
    <row r="82" spans="3:19" hidden="1" outlineLevel="1" x14ac:dyDescent="0.25">
      <c r="D82" s="40" t="s">
        <v>123</v>
      </c>
      <c r="F82" s="41">
        <f>IF($F$17 = 1, $F$34, 0)</f>
        <v>0</v>
      </c>
      <c r="G82" s="41">
        <f>IF(G$17 = 1, SUM($F$34:G$34) - SUM($F$82:F$82), 0)</f>
        <v>-4120</v>
      </c>
      <c r="H82" s="41">
        <f>IF(H$17 = 1, SUM($F$34:H$34) - SUM($F$82:G$82), 0)</f>
        <v>0</v>
      </c>
      <c r="I82" s="41">
        <f>IF(I$17 = 1, SUM($F$34:I$34) - SUM($F$82:H$82), 0)</f>
        <v>0</v>
      </c>
      <c r="J82" s="41">
        <f>IF(J$17 = 1, SUM($F$34:J$34) - SUM($F$82:I$82), 0)</f>
        <v>0</v>
      </c>
      <c r="K82" s="41">
        <f>IF(K$17 = 1, SUM($F$34:K$34) - SUM($F$82:J$82), 0)</f>
        <v>0</v>
      </c>
      <c r="L82" s="41">
        <f>IF(L$17 = 1, SUM($F$34:L$34) - SUM($F$82:K$82), 0)</f>
        <v>-11140</v>
      </c>
      <c r="M82" s="41">
        <f>IF(M$17 = 1, SUM($F$34:M$34) - SUM($F$82:L$82), 0)</f>
        <v>0</v>
      </c>
      <c r="N82" s="41">
        <f>IF(N$17 = 1, SUM($F$34:N$34) - SUM($F$82:M$82), 0)</f>
        <v>0</v>
      </c>
      <c r="O82" s="41">
        <f>IF(O$17 = 1, SUM($F$34:O$34) - SUM($F$82:N$82), 0)</f>
        <v>0</v>
      </c>
      <c r="P82" s="41">
        <f>IF(P$17 = 1, SUM($F$34:P$34) - SUM($F$82:O$82), 0)</f>
        <v>-9800</v>
      </c>
      <c r="Q82" s="41">
        <f>IF(Q$17 = 1, SUM($F$34:Q$34) - SUM($F$82:P$82), 0)</f>
        <v>0</v>
      </c>
      <c r="R82" s="41">
        <f>IF(R$17 = 1, SUM($F$34:R$34) - SUM($F$82:Q$82), 0)</f>
        <v>0</v>
      </c>
      <c r="S82" s="38">
        <f t="shared" si="31"/>
        <v>-25060</v>
      </c>
    </row>
    <row r="83" spans="3:19" hidden="1" outlineLevel="1" x14ac:dyDescent="0.25">
      <c r="D83" s="40" t="s">
        <v>124</v>
      </c>
      <c r="F83" s="41">
        <f>IF($F$18 = 1, $F$34, 0)</f>
        <v>0</v>
      </c>
      <c r="G83" s="41">
        <f>IF(G$18 = 1, SUM($F$34:G$34) - SUM($F$83:F$83), 0)</f>
        <v>0</v>
      </c>
      <c r="H83" s="41">
        <f>IF(H$18 = 1, SUM($F$34:H$34) - SUM($F$83:G$83), 0)</f>
        <v>-6180</v>
      </c>
      <c r="I83" s="41">
        <f>IF(I$18 = 1, SUM($F$34:I$34) - SUM($F$83:H$83), 0)</f>
        <v>0</v>
      </c>
      <c r="J83" s="41">
        <f>IF(J$18 = 1, SUM($F$34:J$34) - SUM($F$83:I$83), 0)</f>
        <v>0</v>
      </c>
      <c r="K83" s="41">
        <f>IF(K$18 = 1, SUM($F$34:K$34) - SUM($F$83:J$83), 0)</f>
        <v>0</v>
      </c>
      <c r="L83" s="41">
        <f>IF(L$18 = 1, SUM($F$34:L$34) - SUM($F$83:K$83), 0)</f>
        <v>0</v>
      </c>
      <c r="M83" s="41">
        <f>IF(M$18 = 1, SUM($F$34:M$34) - SUM($F$83:L$83), 0)</f>
        <v>-11420</v>
      </c>
      <c r="N83" s="41">
        <f>IF(N$18 = 1, SUM($F$34:N$34) - SUM($F$83:M$83), 0)</f>
        <v>0</v>
      </c>
      <c r="O83" s="41">
        <f>IF(O$18 = 1, SUM($F$34:O$34) - SUM($F$83:N$83), 0)</f>
        <v>0</v>
      </c>
      <c r="P83" s="41">
        <f>IF(P$18 = 1, SUM($F$34:P$34) - SUM($F$83:O$83), 0)</f>
        <v>0</v>
      </c>
      <c r="Q83" s="41">
        <f>IF(Q$18 = 1, SUM($F$34:Q$34) - SUM($F$83:P$83), 0)</f>
        <v>-10020</v>
      </c>
      <c r="R83" s="41">
        <f>IF(R$18 = 1, SUM($F$34:R$34) - SUM($F$83:Q$83), 0)</f>
        <v>0</v>
      </c>
      <c r="S83" s="38">
        <f t="shared" si="31"/>
        <v>-27620</v>
      </c>
    </row>
    <row r="84" spans="3:19" hidden="1" outlineLevel="1" x14ac:dyDescent="0.25">
      <c r="D84" s="40" t="s">
        <v>125</v>
      </c>
      <c r="F84" s="41">
        <f>IF($F$19 = 1, $F$34, 0)</f>
        <v>0</v>
      </c>
      <c r="G84" s="41">
        <f>IF(G$19 = 1, SUM($F$34:G$34) - SUM($F$84:F$84), 0)</f>
        <v>0</v>
      </c>
      <c r="H84" s="41">
        <f>IF(H$19 = 1, SUM($F$34:H$34) - SUM($F$84:G$84), 0)</f>
        <v>0</v>
      </c>
      <c r="I84" s="41">
        <f>IF(I$19 = 1, SUM($F$34:I$34) - SUM($F$84:H$84), 0)</f>
        <v>-8240</v>
      </c>
      <c r="J84" s="41">
        <f>IF(J$19 = 1, SUM($F$34:J$34) - SUM($F$84:I$84), 0)</f>
        <v>0</v>
      </c>
      <c r="K84" s="41">
        <f>IF(K$19 = 1, SUM($F$34:K$34) - SUM($F$84:J$84), 0)</f>
        <v>0</v>
      </c>
      <c r="L84" s="41">
        <f>IF(L$19 = 1, SUM($F$34:L$34) - SUM($F$84:K$84), 0)</f>
        <v>0</v>
      </c>
      <c r="M84" s="41">
        <f>IF(M$19 = 1, SUM($F$34:M$34) - SUM($F$84:L$84), 0)</f>
        <v>0</v>
      </c>
      <c r="N84" s="41">
        <f>IF(N$19 = 1, SUM($F$34:N$34) - SUM($F$84:M$84), 0)</f>
        <v>-11700</v>
      </c>
      <c r="O84" s="41">
        <f>IF(O$19 = 1, SUM($F$34:O$34) - SUM($F$84:N$84), 0)</f>
        <v>0</v>
      </c>
      <c r="P84" s="41">
        <f>IF(P$19 = 1, SUM($F$34:P$34) - SUM($F$84:O$84), 0)</f>
        <v>0</v>
      </c>
      <c r="Q84" s="41">
        <f>IF(Q$19 = 1, SUM($F$34:Q$34) - SUM($F$84:P$84), 0)</f>
        <v>0</v>
      </c>
      <c r="R84" s="41">
        <f>IF(R$19 = 1, SUM($F$34:R$34) - SUM($F$84:Q$84), 0)</f>
        <v>-10240</v>
      </c>
      <c r="S84" s="38">
        <f t="shared" si="31"/>
        <v>-30180</v>
      </c>
    </row>
    <row r="85" spans="3:19" hidden="1" outlineLevel="1" x14ac:dyDescent="0.25">
      <c r="D85" s="40" t="s">
        <v>121</v>
      </c>
      <c r="F85" s="41">
        <f>IF( OR(F$16=1, F$18=1), F$34, 0)</f>
        <v>-2060</v>
      </c>
      <c r="G85" s="41">
        <f>IF( OR(G$16=1, G$18=1), SUM($F$34:G$34) - SUM($F$85:F$85), 0)</f>
        <v>0</v>
      </c>
      <c r="H85" s="41">
        <f>IF( OR(H$16=1, H$18=1), SUM($F$34:H$34) - SUM($F$85:G$85), 0)</f>
        <v>-4120</v>
      </c>
      <c r="I85" s="41">
        <f>IF( OR(I$16=1, I$18=1), SUM($F$34:I$34) - SUM($F$85:H$85), 0)</f>
        <v>0</v>
      </c>
      <c r="J85" s="41">
        <f>IF( OR(J$16=1, J$18=1), SUM($F$34:J$34) - SUM($F$85:I$85), 0)</f>
        <v>0</v>
      </c>
      <c r="K85" s="41">
        <f>IF( OR(K$16=1, K$18=1), SUM($F$34:K$34) - SUM($F$85:J$85), 0)</f>
        <v>-6740</v>
      </c>
      <c r="L85" s="41">
        <f>IF( OR(L$16=1, L$18=1), SUM($F$34:L$34) - SUM($F$85:K$85), 0)</f>
        <v>0</v>
      </c>
      <c r="M85" s="41">
        <f>IF( OR(M$16=1, M$18=1), SUM($F$34:M$34) - SUM($F$85:L$85), 0)</f>
        <v>-4680</v>
      </c>
      <c r="N85" s="41">
        <f>IF( OR(N$16=1, N$18=1), SUM($F$34:N$34) - SUM($F$85:M$85), 0)</f>
        <v>0</v>
      </c>
      <c r="O85" s="41">
        <f>IF( OR(O$16=1, O$18=1), SUM($F$34:O$34) - SUM($F$85:N$85), 0)</f>
        <v>-4900</v>
      </c>
      <c r="P85" s="41">
        <f>IF( OR(P$16=1, P$18=1), SUM($F$34:P$34) - SUM($F$85:O$85), 0)</f>
        <v>0</v>
      </c>
      <c r="Q85" s="41">
        <f>IF( OR(Q$16=1, Q$18=1), SUM($F$34:Q$34) - SUM($F$85:P$85), 0)</f>
        <v>-5120</v>
      </c>
      <c r="R85" s="41">
        <f>IF( OR(R$16=1, R$18=1), SUM($F$34:R$34) - SUM($F$85:Q$85), 0)</f>
        <v>0</v>
      </c>
      <c r="S85" s="38">
        <f t="shared" si="31"/>
        <v>-27620</v>
      </c>
    </row>
    <row r="86" spans="3:19" hidden="1" outlineLevel="1" x14ac:dyDescent="0.25">
      <c r="D86" s="40" t="s">
        <v>122</v>
      </c>
      <c r="F86" s="41">
        <f>IF( OR(F$17=1, F$19=1), F$34, 0)</f>
        <v>0</v>
      </c>
      <c r="G86" s="41">
        <f>IF( OR(G$17=1, G$19=1), SUM($F$34:G$34) - SUM($F$86:F$86), 0)</f>
        <v>-4120</v>
      </c>
      <c r="H86" s="41">
        <f>IF( OR(H$17=1, H$19=1), SUM($F$34:H$34) - SUM($F$86:G$86), 0)</f>
        <v>0</v>
      </c>
      <c r="I86" s="41">
        <f>IF( OR(I$17=1, I$19=1), SUM($F$34:I$34) - SUM($F$86:H$86), 0)</f>
        <v>-4120</v>
      </c>
      <c r="J86" s="41">
        <f>IF( OR(J$17=1, J$19=1), SUM($F$34:J$34) - SUM($F$86:I$86), 0)</f>
        <v>0</v>
      </c>
      <c r="K86" s="41">
        <f>IF( OR(K$17=1, K$19=1), SUM($F$34:K$34) - SUM($F$86:J$86), 0)</f>
        <v>0</v>
      </c>
      <c r="L86" s="41">
        <f>IF( OR(L$17=1, L$19=1), SUM($F$34:L$34) - SUM($F$86:K$86), 0)</f>
        <v>-7020</v>
      </c>
      <c r="M86" s="41">
        <f>IF( OR(M$17=1, M$19=1), SUM($F$34:M$34) - SUM($F$86:L$86), 0)</f>
        <v>0</v>
      </c>
      <c r="N86" s="41">
        <f>IF( OR(N$17=1, N$19=1), SUM($F$34:N$34) - SUM($F$86:M$86), 0)</f>
        <v>-4680</v>
      </c>
      <c r="O86" s="41">
        <f>IF( OR(O$17=1, O$19=1), SUM($F$34:O$34) - SUM($F$86:N$86), 0)</f>
        <v>0</v>
      </c>
      <c r="P86" s="41">
        <f>IF( OR(P$17=1, P$19=1), SUM($F$34:P$34) - SUM($F$86:O$86), 0)</f>
        <v>-5120</v>
      </c>
      <c r="Q86" s="41">
        <f>IF( OR(Q$17=1, Q$19=1), SUM($F$34:Q$34) - SUM($F$86:P$86), 0)</f>
        <v>0</v>
      </c>
      <c r="R86" s="41">
        <f>IF( OR(R$17=1, R$19=1), SUM($F$34:R$34) - SUM($F$86:Q$86), 0)</f>
        <v>-5120</v>
      </c>
      <c r="S86" s="38">
        <f t="shared" si="31"/>
        <v>-30180</v>
      </c>
    </row>
    <row r="87" spans="3:19" hidden="1" outlineLevel="1" x14ac:dyDescent="0.25">
      <c r="D87" s="40" t="s">
        <v>109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38">
        <f t="shared" si="31"/>
        <v>0</v>
      </c>
    </row>
    <row r="88" spans="3:19" ht="5.0999999999999996" customHeight="1" x14ac:dyDescent="0.25"/>
    <row r="89" spans="3:19" collapsed="1" x14ac:dyDescent="0.25">
      <c r="C89" s="1" t="str">
        <f>C35</f>
        <v>Packaging</v>
      </c>
      <c r="D89" s="7" t="s">
        <v>120</v>
      </c>
      <c r="F89" s="16">
        <f>_xlfn.XLOOKUP($D$89, $D$90:$D$99, F90:F99)</f>
        <v>-1030</v>
      </c>
      <c r="G89" s="16">
        <f t="shared" ref="G89:R89" si="33">_xlfn.XLOOKUP($D$89, $D$90:$D$99, G90:G99)</f>
        <v>0</v>
      </c>
      <c r="H89" s="16">
        <f t="shared" si="33"/>
        <v>0</v>
      </c>
      <c r="I89" s="16">
        <f t="shared" si="33"/>
        <v>0</v>
      </c>
      <c r="J89" s="16">
        <f t="shared" si="33"/>
        <v>0</v>
      </c>
      <c r="K89" s="16">
        <f t="shared" si="33"/>
        <v>-5430</v>
      </c>
      <c r="L89" s="16">
        <f t="shared" si="33"/>
        <v>0</v>
      </c>
      <c r="M89" s="16">
        <f t="shared" si="33"/>
        <v>0</v>
      </c>
      <c r="N89" s="16">
        <f t="shared" si="33"/>
        <v>0</v>
      </c>
      <c r="O89" s="16">
        <f t="shared" si="33"/>
        <v>-4790</v>
      </c>
      <c r="P89" s="16">
        <f t="shared" si="33"/>
        <v>0</v>
      </c>
      <c r="Q89" s="16">
        <f t="shared" si="33"/>
        <v>0</v>
      </c>
      <c r="R89" s="16">
        <f t="shared" si="33"/>
        <v>0</v>
      </c>
      <c r="S89" s="38">
        <f>SUM(F89:R89)</f>
        <v>-11250</v>
      </c>
    </row>
    <row r="90" spans="3:19" hidden="1" outlineLevel="1" x14ac:dyDescent="0.25">
      <c r="D90" s="40" t="s">
        <v>216</v>
      </c>
      <c r="F90" s="41">
        <f t="shared" ref="F90:R90" si="34">_xlfn.XLOOKUP(F$10, $F$23:$R$23, $F$35:$R$35, 0)</f>
        <v>0</v>
      </c>
      <c r="G90" s="41">
        <f t="shared" si="34"/>
        <v>0</v>
      </c>
      <c r="H90" s="41">
        <f t="shared" si="34"/>
        <v>0</v>
      </c>
      <c r="I90" s="41">
        <f t="shared" si="34"/>
        <v>0</v>
      </c>
      <c r="J90" s="41">
        <f t="shared" si="34"/>
        <v>-1030</v>
      </c>
      <c r="K90" s="41">
        <f t="shared" si="34"/>
        <v>-1030</v>
      </c>
      <c r="L90" s="41">
        <f t="shared" si="34"/>
        <v>-1030</v>
      </c>
      <c r="M90" s="41">
        <f t="shared" si="34"/>
        <v>-1030</v>
      </c>
      <c r="N90" s="41">
        <f t="shared" si="34"/>
        <v>-1170</v>
      </c>
      <c r="O90" s="41">
        <f t="shared" si="34"/>
        <v>-1170</v>
      </c>
      <c r="P90" s="41">
        <f t="shared" si="34"/>
        <v>-1170</v>
      </c>
      <c r="Q90" s="41">
        <f t="shared" si="34"/>
        <v>-1170</v>
      </c>
      <c r="R90" s="41">
        <f t="shared" si="34"/>
        <v>-1170</v>
      </c>
      <c r="S90" s="38">
        <f t="shared" ref="S90:S99" si="35">SUM(F90:R90)</f>
        <v>-9970</v>
      </c>
    </row>
    <row r="91" spans="3:19" hidden="1" outlineLevel="1" x14ac:dyDescent="0.25">
      <c r="D91" s="40" t="s">
        <v>113</v>
      </c>
      <c r="F91" s="41">
        <f>IF(F$15 = 1, F$35, 0)</f>
        <v>0</v>
      </c>
      <c r="G91" s="41">
        <f>IF(G$15 = 1, SUM($F$35:G$35)- SUM($F$91:F$91), 0)</f>
        <v>0</v>
      </c>
      <c r="H91" s="41">
        <f>IF(H$15 = 1, SUM($F$35:H$35)- SUM($F$91:G$91), 0)</f>
        <v>0</v>
      </c>
      <c r="I91" s="41">
        <f>IF(I$15 = 1, SUM($F$35:I$35)- SUM($F$91:H$91), 0)</f>
        <v>0</v>
      </c>
      <c r="J91" s="41">
        <f>IF(J$15 = 1, SUM($F$35:J$35)- SUM($F$91:I$91), 0)</f>
        <v>-5290</v>
      </c>
      <c r="K91" s="41">
        <f>IF(K$15 = 1, SUM($F$35:K$35)- SUM($F$91:J$91), 0)</f>
        <v>0</v>
      </c>
      <c r="L91" s="41">
        <f>IF(L$15 = 1, SUM($F$35:L$35)- SUM($F$91:K$91), 0)</f>
        <v>0</v>
      </c>
      <c r="M91" s="41">
        <f>IF(M$15 = 1, SUM($F$35:M$35)- SUM($F$91:L$91), 0)</f>
        <v>0</v>
      </c>
      <c r="N91" s="41">
        <f>IF(N$15 = 1, SUM($F$35:N$35)- SUM($F$91:M$91), 0)</f>
        <v>-4680</v>
      </c>
      <c r="O91" s="41">
        <f>IF(O$15 = 1, SUM($F$35:O$35)- SUM($F$91:N$91), 0)</f>
        <v>0</v>
      </c>
      <c r="P91" s="41">
        <f>IF(P$15 = 1, SUM($F$35:P$35)- SUM($F$91:O$91), 0)</f>
        <v>0</v>
      </c>
      <c r="Q91" s="41">
        <f>IF(Q$15 = 1, SUM($F$35:Q$35)- SUM($F$91:P$91), 0)</f>
        <v>0</v>
      </c>
      <c r="R91" s="41">
        <f>IF(R$15 = 1, SUM($F$35:R$35)- SUM($F$91:Q$91), 0)</f>
        <v>-5120</v>
      </c>
      <c r="S91" s="38">
        <f t="shared" si="35"/>
        <v>-15090</v>
      </c>
    </row>
    <row r="92" spans="3:19" hidden="1" outlineLevel="1" x14ac:dyDescent="0.25">
      <c r="D92" s="40" t="s">
        <v>127</v>
      </c>
      <c r="F92" s="41">
        <f>F$35</f>
        <v>-1030</v>
      </c>
      <c r="G92" s="41">
        <f t="shared" ref="G92:R92" si="36">G$35</f>
        <v>-1030</v>
      </c>
      <c r="H92" s="41">
        <f t="shared" si="36"/>
        <v>-1030</v>
      </c>
      <c r="I92" s="41">
        <f t="shared" si="36"/>
        <v>-1030</v>
      </c>
      <c r="J92" s="41">
        <f t="shared" si="36"/>
        <v>-1170</v>
      </c>
      <c r="K92" s="41">
        <f t="shared" si="36"/>
        <v>-1170</v>
      </c>
      <c r="L92" s="41">
        <f t="shared" si="36"/>
        <v>-1170</v>
      </c>
      <c r="M92" s="41">
        <f t="shared" si="36"/>
        <v>-1170</v>
      </c>
      <c r="N92" s="41">
        <f t="shared" si="36"/>
        <v>-1170</v>
      </c>
      <c r="O92" s="41">
        <f t="shared" si="36"/>
        <v>-1280</v>
      </c>
      <c r="P92" s="41">
        <f t="shared" si="36"/>
        <v>-1280</v>
      </c>
      <c r="Q92" s="41">
        <f t="shared" si="36"/>
        <v>-1280</v>
      </c>
      <c r="R92" s="41">
        <f t="shared" si="36"/>
        <v>-1280</v>
      </c>
      <c r="S92" s="38">
        <f t="shared" si="35"/>
        <v>-15090</v>
      </c>
    </row>
    <row r="93" spans="3:19" hidden="1" outlineLevel="1" x14ac:dyDescent="0.25">
      <c r="D93" s="40" t="s">
        <v>120</v>
      </c>
      <c r="F93" s="41">
        <f>IF($F$16 = 1, $F$35, 0)</f>
        <v>-1030</v>
      </c>
      <c r="G93" s="41">
        <f>IF(G$16 = 1, SUM($F$35:G$35) - SUM($F$93:F$93), 0)</f>
        <v>0</v>
      </c>
      <c r="H93" s="41">
        <f>IF(H$16 = 1, SUM($F$35:H$35) - SUM($F$93:G$93), 0)</f>
        <v>0</v>
      </c>
      <c r="I93" s="41">
        <f>IF(I$16 = 1, SUM($F$35:I$35) - SUM($F$93:H$93), 0)</f>
        <v>0</v>
      </c>
      <c r="J93" s="41">
        <f>IF(J$16 = 1, SUM($F$35:J$35) - SUM($F$93:I$93), 0)</f>
        <v>0</v>
      </c>
      <c r="K93" s="41">
        <f>IF(K$16 = 1, SUM($F$35:K$35) - SUM($F$93:J$93), 0)</f>
        <v>-5430</v>
      </c>
      <c r="L93" s="41">
        <f>IF(L$16 = 1, SUM($F$35:L$35) - SUM($F$93:K$93), 0)</f>
        <v>0</v>
      </c>
      <c r="M93" s="41">
        <f>IF(M$16 = 1, SUM($F$35:M$35) - SUM($F$93:L$93), 0)</f>
        <v>0</v>
      </c>
      <c r="N93" s="41">
        <f>IF(N$16 = 1, SUM($F$35:N$35) - SUM($F$93:M$93), 0)</f>
        <v>0</v>
      </c>
      <c r="O93" s="41">
        <f>IF(O$16 = 1, SUM($F$35:O$35) - SUM($F$93:N$93), 0)</f>
        <v>-4790</v>
      </c>
      <c r="P93" s="41">
        <f>IF(P$16 = 1, SUM($F$35:P$35) - SUM($F$93:O$93), 0)</f>
        <v>0</v>
      </c>
      <c r="Q93" s="41">
        <f>IF(Q$16 = 1, SUM($F$35:Q$35) - SUM($F$93:P$93), 0)</f>
        <v>0</v>
      </c>
      <c r="R93" s="41">
        <f>IF(R$16 = 1, SUM($F$35:R$35) - SUM($F$93:Q$93), 0)</f>
        <v>0</v>
      </c>
      <c r="S93" s="38">
        <f t="shared" si="35"/>
        <v>-11250</v>
      </c>
    </row>
    <row r="94" spans="3:19" hidden="1" outlineLevel="1" x14ac:dyDescent="0.25">
      <c r="D94" s="40" t="s">
        <v>123</v>
      </c>
      <c r="F94" s="41">
        <f>IF($F$17 = 1, $F$35, 0)</f>
        <v>0</v>
      </c>
      <c r="G94" s="41">
        <f>IF(G$17 = 1, SUM($F$35:G$35) - SUM($F$94:F$94), 0)</f>
        <v>-2060</v>
      </c>
      <c r="H94" s="41">
        <f>IF(H$17 = 1, SUM($F$35:H$35) - SUM($F$94:G$94), 0)</f>
        <v>0</v>
      </c>
      <c r="I94" s="41">
        <f>IF(I$17 = 1, SUM($F$35:I$35) - SUM($F$94:H$94), 0)</f>
        <v>0</v>
      </c>
      <c r="J94" s="41">
        <f>IF(J$17 = 1, SUM($F$35:J$35) - SUM($F$94:I$94), 0)</f>
        <v>0</v>
      </c>
      <c r="K94" s="41">
        <f>IF(K$17 = 1, SUM($F$35:K$35) - SUM($F$94:J$94), 0)</f>
        <v>0</v>
      </c>
      <c r="L94" s="41">
        <f>IF(L$17 = 1, SUM($F$35:L$35) - SUM($F$94:K$94), 0)</f>
        <v>-5570</v>
      </c>
      <c r="M94" s="41">
        <f>IF(M$17 = 1, SUM($F$35:M$35) - SUM($F$94:L$94), 0)</f>
        <v>0</v>
      </c>
      <c r="N94" s="41">
        <f>IF(N$17 = 1, SUM($F$35:N$35) - SUM($F$94:M$94), 0)</f>
        <v>0</v>
      </c>
      <c r="O94" s="41">
        <f>IF(O$17 = 1, SUM($F$35:O$35) - SUM($F$94:N$94), 0)</f>
        <v>0</v>
      </c>
      <c r="P94" s="41">
        <f>IF(P$17 = 1, SUM($F$35:P$35) - SUM($F$94:O$94), 0)</f>
        <v>-4900</v>
      </c>
      <c r="Q94" s="41">
        <f>IF(Q$17 = 1, SUM($F$35:Q$35) - SUM($F$94:P$94), 0)</f>
        <v>0</v>
      </c>
      <c r="R94" s="41">
        <f>IF(R$17 = 1, SUM($F$35:R$35) - SUM($F$94:Q$94), 0)</f>
        <v>0</v>
      </c>
      <c r="S94" s="38">
        <f t="shared" si="35"/>
        <v>-12530</v>
      </c>
    </row>
    <row r="95" spans="3:19" hidden="1" outlineLevel="1" x14ac:dyDescent="0.25">
      <c r="D95" s="40" t="s">
        <v>124</v>
      </c>
      <c r="F95" s="41">
        <f>IF($F$18 = 1, $F$35, 0)</f>
        <v>0</v>
      </c>
      <c r="G95" s="41">
        <f>IF(G$18 = 1, SUM($F$35:G$35) - SUM($F$95:F$95), 0)</f>
        <v>0</v>
      </c>
      <c r="H95" s="41">
        <f>IF(H$18 = 1, SUM($F$35:H$35) - SUM($F$95:G$95), 0)</f>
        <v>-3090</v>
      </c>
      <c r="I95" s="41">
        <f>IF(I$18 = 1, SUM($F$35:I$35) - SUM($F$95:H$95), 0)</f>
        <v>0</v>
      </c>
      <c r="J95" s="41">
        <f>IF(J$18 = 1, SUM($F$35:J$35) - SUM($F$95:I$95), 0)</f>
        <v>0</v>
      </c>
      <c r="K95" s="41">
        <f>IF(K$18 = 1, SUM($F$35:K$35) - SUM($F$95:J$95), 0)</f>
        <v>0</v>
      </c>
      <c r="L95" s="41">
        <f>IF(L$18 = 1, SUM($F$35:L$35) - SUM($F$95:K$95), 0)</f>
        <v>0</v>
      </c>
      <c r="M95" s="41">
        <f>IF(M$18 = 1, SUM($F$35:M$35) - SUM($F$95:L$95), 0)</f>
        <v>-5710</v>
      </c>
      <c r="N95" s="41">
        <f>IF(N$18 = 1, SUM($F$35:N$35) - SUM($F$95:M$95), 0)</f>
        <v>0</v>
      </c>
      <c r="O95" s="41">
        <f>IF(O$18 = 1, SUM($F$35:O$35) - SUM($F$95:N$95), 0)</f>
        <v>0</v>
      </c>
      <c r="P95" s="41">
        <f>IF(P$18 = 1, SUM($F$35:P$35) - SUM($F$95:O$95), 0)</f>
        <v>0</v>
      </c>
      <c r="Q95" s="41">
        <f>IF(Q$18 = 1, SUM($F$35:Q$35) - SUM($F$95:P$95), 0)</f>
        <v>-5010</v>
      </c>
      <c r="R95" s="41">
        <f>IF(R$18 = 1, SUM($F$35:R$35) - SUM($F$95:Q$95), 0)</f>
        <v>0</v>
      </c>
      <c r="S95" s="38">
        <f t="shared" si="35"/>
        <v>-13810</v>
      </c>
    </row>
    <row r="96" spans="3:19" hidden="1" outlineLevel="1" x14ac:dyDescent="0.25">
      <c r="D96" s="40" t="s">
        <v>125</v>
      </c>
      <c r="F96" s="41">
        <f>IF($F$19 = 1, $F$35, 0)</f>
        <v>0</v>
      </c>
      <c r="G96" s="41">
        <f>IF(G$19 = 1, SUM($F$35:G$35) - SUM($F$96:F$96), 0)</f>
        <v>0</v>
      </c>
      <c r="H96" s="41">
        <f>IF(H$19 = 1, SUM($F$35:H$35) - SUM($F$96:G$96), 0)</f>
        <v>0</v>
      </c>
      <c r="I96" s="41">
        <f>IF(I$19 = 1, SUM($F$35:I$35) - SUM($F$96:H$96), 0)</f>
        <v>-4120</v>
      </c>
      <c r="J96" s="41">
        <f>IF(J$19 = 1, SUM($F$35:J$35) - SUM($F$96:I$96), 0)</f>
        <v>0</v>
      </c>
      <c r="K96" s="41">
        <f>IF(K$19 = 1, SUM($F$35:K$35) - SUM($F$96:J$96), 0)</f>
        <v>0</v>
      </c>
      <c r="L96" s="41">
        <f>IF(L$19 = 1, SUM($F$35:L$35) - SUM($F$96:K$96), 0)</f>
        <v>0</v>
      </c>
      <c r="M96" s="41">
        <f>IF(M$19 = 1, SUM($F$35:M$35) - SUM($F$96:L$96), 0)</f>
        <v>0</v>
      </c>
      <c r="N96" s="41">
        <f>IF(N$19 = 1, SUM($F$35:N$35) - SUM($F$96:M$96), 0)</f>
        <v>-5850</v>
      </c>
      <c r="O96" s="41">
        <f>IF(O$19 = 1, SUM($F$35:O$35) - SUM($F$96:N$96), 0)</f>
        <v>0</v>
      </c>
      <c r="P96" s="41">
        <f>IF(P$19 = 1, SUM($F$35:P$35) - SUM($F$96:O$96), 0)</f>
        <v>0</v>
      </c>
      <c r="Q96" s="41">
        <f>IF(Q$19 = 1, SUM($F$35:Q$35) - SUM($F$96:P$96), 0)</f>
        <v>0</v>
      </c>
      <c r="R96" s="41">
        <f>IF(R$19 = 1, SUM($F$35:R$35) - SUM($F$96:Q$96), 0)</f>
        <v>-5120</v>
      </c>
      <c r="S96" s="38">
        <f t="shared" si="35"/>
        <v>-15090</v>
      </c>
    </row>
    <row r="97" spans="3:19" hidden="1" outlineLevel="1" x14ac:dyDescent="0.25">
      <c r="D97" s="40" t="s">
        <v>121</v>
      </c>
      <c r="F97" s="41">
        <f>IF( OR(F$16=1, F$18=1), F$35, 0)</f>
        <v>-1030</v>
      </c>
      <c r="G97" s="41">
        <f>IF( OR(G$16=1, G$18=1), SUM($F$35:G$35) - SUM($F$97:F$97), 0)</f>
        <v>0</v>
      </c>
      <c r="H97" s="41">
        <f>IF( OR(H$16=1, H$18=1), SUM($F$35:H$35) - SUM($F$97:G$97), 0)</f>
        <v>-2060</v>
      </c>
      <c r="I97" s="41">
        <f>IF( OR(I$16=1, I$18=1), SUM($F$35:I$35) - SUM($F$97:H$97), 0)</f>
        <v>0</v>
      </c>
      <c r="J97" s="41">
        <f>IF( OR(J$16=1, J$18=1), SUM($F$35:J$35) - SUM($F$97:I$97), 0)</f>
        <v>0</v>
      </c>
      <c r="K97" s="41">
        <f>IF( OR(K$16=1, K$18=1), SUM($F$35:K$35) - SUM($F$97:J$97), 0)</f>
        <v>-3370</v>
      </c>
      <c r="L97" s="41">
        <f>IF( OR(L$16=1, L$18=1), SUM($F$35:L$35) - SUM($F$97:K$97), 0)</f>
        <v>0</v>
      </c>
      <c r="M97" s="41">
        <f>IF( OR(M$16=1, M$18=1), SUM($F$35:M$35) - SUM($F$97:L$97), 0)</f>
        <v>-2340</v>
      </c>
      <c r="N97" s="41">
        <f>IF( OR(N$16=1, N$18=1), SUM($F$35:N$35) - SUM($F$97:M$97), 0)</f>
        <v>0</v>
      </c>
      <c r="O97" s="41">
        <f>IF( OR(O$16=1, O$18=1), SUM($F$35:O$35) - SUM($F$97:N$97), 0)</f>
        <v>-2450</v>
      </c>
      <c r="P97" s="41">
        <f>IF( OR(P$16=1, P$18=1), SUM($F$35:P$35) - SUM($F$97:O$97), 0)</f>
        <v>0</v>
      </c>
      <c r="Q97" s="41">
        <f>IF( OR(Q$16=1, Q$18=1), SUM($F$35:Q$35) - SUM($F$97:P$97), 0)</f>
        <v>-2560</v>
      </c>
      <c r="R97" s="41">
        <f>IF( OR(R$16=1, R$18=1), SUM($F$35:R$35) - SUM($F$97:Q$97), 0)</f>
        <v>0</v>
      </c>
      <c r="S97" s="38">
        <f t="shared" si="35"/>
        <v>-13810</v>
      </c>
    </row>
    <row r="98" spans="3:19" hidden="1" outlineLevel="1" x14ac:dyDescent="0.25">
      <c r="D98" s="40" t="s">
        <v>122</v>
      </c>
      <c r="F98" s="41">
        <f>IF( OR(F$17=1, F$19=1), F$35, 0)</f>
        <v>0</v>
      </c>
      <c r="G98" s="41">
        <f>IF( OR(G$17=1, G$19=1), SUM($F$35:G$35) - SUM($F$98:F$98), 0)</f>
        <v>-2060</v>
      </c>
      <c r="H98" s="41">
        <f>IF( OR(H$17=1, H$19=1), SUM($F$35:H$35) - SUM($F$98:G$98), 0)</f>
        <v>0</v>
      </c>
      <c r="I98" s="41">
        <f>IF( OR(I$17=1, I$19=1), SUM($F$35:I$35) - SUM($F$98:H$98), 0)</f>
        <v>-2060</v>
      </c>
      <c r="J98" s="41">
        <f>IF( OR(J$17=1, J$19=1), SUM($F$35:J$35) - SUM($F$98:I$98), 0)</f>
        <v>0</v>
      </c>
      <c r="K98" s="41">
        <f>IF( OR(K$17=1, K$19=1), SUM($F$35:K$35) - SUM($F$98:J$98), 0)</f>
        <v>0</v>
      </c>
      <c r="L98" s="41">
        <f>IF( OR(L$17=1, L$19=1), SUM($F$35:L$35) - SUM($F$98:K$98), 0)</f>
        <v>-3510</v>
      </c>
      <c r="M98" s="41">
        <f>IF( OR(M$17=1, M$19=1), SUM($F$35:M$35) - SUM($F$98:L$98), 0)</f>
        <v>0</v>
      </c>
      <c r="N98" s="41">
        <f>IF( OR(N$17=1, N$19=1), SUM($F$35:N$35) - SUM($F$98:M$98), 0)</f>
        <v>-2340</v>
      </c>
      <c r="O98" s="41">
        <f>IF( OR(O$17=1, O$19=1), SUM($F$35:O$35) - SUM($F$98:N$98), 0)</f>
        <v>0</v>
      </c>
      <c r="P98" s="41">
        <f>IF( OR(P$17=1, P$19=1), SUM($F$35:P$35) - SUM($F$98:O$98), 0)</f>
        <v>-2560</v>
      </c>
      <c r="Q98" s="41">
        <f>IF( OR(Q$17=1, Q$19=1), SUM($F$35:Q$35) - SUM($F$98:P$98), 0)</f>
        <v>0</v>
      </c>
      <c r="R98" s="41">
        <f>IF( OR(R$17=1, R$19=1), SUM($F$35:R$35) - SUM($F$98:Q$98), 0)</f>
        <v>-2560</v>
      </c>
      <c r="S98" s="38">
        <f t="shared" si="35"/>
        <v>-15090</v>
      </c>
    </row>
    <row r="99" spans="3:19" hidden="1" outlineLevel="1" x14ac:dyDescent="0.25">
      <c r="D99" s="40" t="s">
        <v>109</v>
      </c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38">
        <f t="shared" si="35"/>
        <v>0</v>
      </c>
    </row>
    <row r="100" spans="3:19" ht="5.0999999999999996" customHeight="1" x14ac:dyDescent="0.25"/>
    <row r="101" spans="3:19" collapsed="1" x14ac:dyDescent="0.25">
      <c r="C101" s="1" t="str">
        <f>C36</f>
        <v>Other COGS</v>
      </c>
      <c r="D101" s="7" t="s">
        <v>216</v>
      </c>
      <c r="F101" s="16">
        <f>_xlfn.XLOOKUP($D$101, $D$102:$D$111, F102:F111)</f>
        <v>0</v>
      </c>
      <c r="G101" s="16">
        <f t="shared" ref="G101:R101" si="37">_xlfn.XLOOKUP($D$101, $D$102:$D$111, G102:G111)</f>
        <v>0</v>
      </c>
      <c r="H101" s="16">
        <f t="shared" si="37"/>
        <v>0</v>
      </c>
      <c r="I101" s="16">
        <f t="shared" si="37"/>
        <v>0</v>
      </c>
      <c r="J101" s="16">
        <f t="shared" si="37"/>
        <v>-1030</v>
      </c>
      <c r="K101" s="16">
        <f t="shared" si="37"/>
        <v>-1030</v>
      </c>
      <c r="L101" s="16">
        <f t="shared" si="37"/>
        <v>-1030</v>
      </c>
      <c r="M101" s="16">
        <f t="shared" si="37"/>
        <v>-1030</v>
      </c>
      <c r="N101" s="16">
        <f t="shared" si="37"/>
        <v>-1170</v>
      </c>
      <c r="O101" s="16">
        <f t="shared" si="37"/>
        <v>-1170</v>
      </c>
      <c r="P101" s="16">
        <f t="shared" si="37"/>
        <v>-1170</v>
      </c>
      <c r="Q101" s="16">
        <f t="shared" si="37"/>
        <v>-1170</v>
      </c>
      <c r="R101" s="16">
        <f t="shared" si="37"/>
        <v>-1170</v>
      </c>
      <c r="S101" s="38">
        <f>SUM(F101:R101)</f>
        <v>-9970</v>
      </c>
    </row>
    <row r="102" spans="3:19" hidden="1" outlineLevel="1" x14ac:dyDescent="0.25">
      <c r="D102" s="40" t="s">
        <v>216</v>
      </c>
      <c r="F102" s="41">
        <f t="shared" ref="F102:R102" si="38">_xlfn.XLOOKUP(F$10, $F$23:$R$23, $F$36:$R$36, 0)</f>
        <v>0</v>
      </c>
      <c r="G102" s="41">
        <f t="shared" si="38"/>
        <v>0</v>
      </c>
      <c r="H102" s="41">
        <f t="shared" si="38"/>
        <v>0</v>
      </c>
      <c r="I102" s="41">
        <f t="shared" si="38"/>
        <v>0</v>
      </c>
      <c r="J102" s="41">
        <f t="shared" si="38"/>
        <v>-1030</v>
      </c>
      <c r="K102" s="41">
        <f t="shared" si="38"/>
        <v>-1030</v>
      </c>
      <c r="L102" s="41">
        <f t="shared" si="38"/>
        <v>-1030</v>
      </c>
      <c r="M102" s="41">
        <f t="shared" si="38"/>
        <v>-1030</v>
      </c>
      <c r="N102" s="41">
        <f t="shared" si="38"/>
        <v>-1170</v>
      </c>
      <c r="O102" s="41">
        <f t="shared" si="38"/>
        <v>-1170</v>
      </c>
      <c r="P102" s="41">
        <f t="shared" si="38"/>
        <v>-1170</v>
      </c>
      <c r="Q102" s="41">
        <f t="shared" si="38"/>
        <v>-1170</v>
      </c>
      <c r="R102" s="41">
        <f t="shared" si="38"/>
        <v>-1170</v>
      </c>
      <c r="S102" s="38">
        <f t="shared" ref="S102:S111" si="39">SUM(F102:R102)</f>
        <v>-9970</v>
      </c>
    </row>
    <row r="103" spans="3:19" hidden="1" outlineLevel="1" x14ac:dyDescent="0.25">
      <c r="D103" s="40" t="s">
        <v>113</v>
      </c>
      <c r="F103" s="41">
        <f>IF(F$15 = 1, F$36, 0)</f>
        <v>0</v>
      </c>
      <c r="G103" s="41">
        <f>IF(G$15 = 1, SUM($F$36:G$36)- SUM($F$103:F$103), 0)</f>
        <v>0</v>
      </c>
      <c r="H103" s="41">
        <f>IF(H$15 = 1, SUM($F$36:H$36)- SUM($F$103:G$103), 0)</f>
        <v>0</v>
      </c>
      <c r="I103" s="41">
        <f>IF(I$15 = 1, SUM($F$36:I$36)- SUM($F$103:H$103), 0)</f>
        <v>0</v>
      </c>
      <c r="J103" s="41">
        <f>IF(J$15 = 1, SUM($F$36:J$36)- SUM($F$103:I$103), 0)</f>
        <v>-5290</v>
      </c>
      <c r="K103" s="41">
        <f>IF(K$15 = 1, SUM($F$36:K$36)- SUM($F$103:J$103), 0)</f>
        <v>0</v>
      </c>
      <c r="L103" s="41">
        <f>IF(L$15 = 1, SUM($F$36:L$36)- SUM($F$103:K$103), 0)</f>
        <v>0</v>
      </c>
      <c r="M103" s="41">
        <f>IF(M$15 = 1, SUM($F$36:M$36)- SUM($F$103:L$103), 0)</f>
        <v>0</v>
      </c>
      <c r="N103" s="41">
        <f>IF(N$15 = 1, SUM($F$36:N$36)- SUM($F$103:M$103), 0)</f>
        <v>-4680</v>
      </c>
      <c r="O103" s="41">
        <f>IF(O$15 = 1, SUM($F$36:O$36)- SUM($F$103:N$103), 0)</f>
        <v>0</v>
      </c>
      <c r="P103" s="41">
        <f>IF(P$15 = 1, SUM($F$36:P$36)- SUM($F$103:O$103), 0)</f>
        <v>0</v>
      </c>
      <c r="Q103" s="41">
        <f>IF(Q$15 = 1, SUM($F$36:Q$36)- SUM($F$103:P$103), 0)</f>
        <v>0</v>
      </c>
      <c r="R103" s="41">
        <f>IF(R$15 = 1, SUM($F$36:R$36)- SUM($F$103:Q$103), 0)</f>
        <v>-5120</v>
      </c>
      <c r="S103" s="38">
        <f t="shared" si="39"/>
        <v>-15090</v>
      </c>
    </row>
    <row r="104" spans="3:19" hidden="1" outlineLevel="1" x14ac:dyDescent="0.25">
      <c r="D104" s="40" t="s">
        <v>127</v>
      </c>
      <c r="F104" s="41">
        <f>F$36</f>
        <v>-1030</v>
      </c>
      <c r="G104" s="41">
        <f t="shared" ref="G104:R104" si="40">G$36</f>
        <v>-1030</v>
      </c>
      <c r="H104" s="41">
        <f t="shared" si="40"/>
        <v>-1030</v>
      </c>
      <c r="I104" s="41">
        <f t="shared" si="40"/>
        <v>-1030</v>
      </c>
      <c r="J104" s="41">
        <f t="shared" si="40"/>
        <v>-1170</v>
      </c>
      <c r="K104" s="41">
        <f t="shared" si="40"/>
        <v>-1170</v>
      </c>
      <c r="L104" s="41">
        <f t="shared" si="40"/>
        <v>-1170</v>
      </c>
      <c r="M104" s="41">
        <f t="shared" si="40"/>
        <v>-1170</v>
      </c>
      <c r="N104" s="41">
        <f t="shared" si="40"/>
        <v>-1170</v>
      </c>
      <c r="O104" s="41">
        <f t="shared" si="40"/>
        <v>-1280</v>
      </c>
      <c r="P104" s="41">
        <f t="shared" si="40"/>
        <v>-1280</v>
      </c>
      <c r="Q104" s="41">
        <f t="shared" si="40"/>
        <v>-1280</v>
      </c>
      <c r="R104" s="41">
        <f t="shared" si="40"/>
        <v>-1280</v>
      </c>
      <c r="S104" s="38">
        <f t="shared" si="39"/>
        <v>-15090</v>
      </c>
    </row>
    <row r="105" spans="3:19" hidden="1" outlineLevel="1" x14ac:dyDescent="0.25">
      <c r="D105" s="40" t="s">
        <v>120</v>
      </c>
      <c r="F105" s="41">
        <f>IF($F$16 = 1, $F$36, 0)</f>
        <v>-1030</v>
      </c>
      <c r="G105" s="41">
        <f>IF(G$16 = 1, SUM($F$36:G$36) - SUM($F$105:F$105), 0)</f>
        <v>0</v>
      </c>
      <c r="H105" s="41">
        <f>IF(H$16 = 1, SUM($F$36:H$36) - SUM($F$105:G$105), 0)</f>
        <v>0</v>
      </c>
      <c r="I105" s="41">
        <f>IF(I$16 = 1, SUM($F$36:I$36) - SUM($F$105:H$105), 0)</f>
        <v>0</v>
      </c>
      <c r="J105" s="41">
        <f>IF(J$16 = 1, SUM($F$36:J$36) - SUM($F$105:I$105), 0)</f>
        <v>0</v>
      </c>
      <c r="K105" s="41">
        <f>IF(K$16 = 1, SUM($F$36:K$36) - SUM($F$105:J$105), 0)</f>
        <v>-5430</v>
      </c>
      <c r="L105" s="41">
        <f>IF(L$16 = 1, SUM($F$36:L$36) - SUM($F$105:K$105), 0)</f>
        <v>0</v>
      </c>
      <c r="M105" s="41">
        <f>IF(M$16 = 1, SUM($F$36:M$36) - SUM($F$105:L$105), 0)</f>
        <v>0</v>
      </c>
      <c r="N105" s="41">
        <f>IF(N$16 = 1, SUM($F$36:N$36) - SUM($F$105:M$105), 0)</f>
        <v>0</v>
      </c>
      <c r="O105" s="41">
        <f>IF(O$16 = 1, SUM($F$36:O$36) - SUM($F$105:N$105), 0)</f>
        <v>-4790</v>
      </c>
      <c r="P105" s="41">
        <f>IF(P$16 = 1, SUM($F$36:P$36) - SUM($F$105:O$105), 0)</f>
        <v>0</v>
      </c>
      <c r="Q105" s="41">
        <f>IF(Q$16 = 1, SUM($F$36:Q$36) - SUM($F$105:P$105), 0)</f>
        <v>0</v>
      </c>
      <c r="R105" s="41">
        <f>IF(R$16 = 1, SUM($F$36:R$36) - SUM($F$105:Q$105), 0)</f>
        <v>0</v>
      </c>
      <c r="S105" s="38">
        <f t="shared" si="39"/>
        <v>-11250</v>
      </c>
    </row>
    <row r="106" spans="3:19" hidden="1" outlineLevel="1" x14ac:dyDescent="0.25">
      <c r="D106" s="40" t="s">
        <v>123</v>
      </c>
      <c r="F106" s="41">
        <f>IF($F$17 = 1, $F$36, 0)</f>
        <v>0</v>
      </c>
      <c r="G106" s="41">
        <f>IF(G$17 = 1, SUM($F$36:G$36) - SUM($F$106:F$106), 0)</f>
        <v>-2060</v>
      </c>
      <c r="H106" s="41">
        <f>IF(H$17 = 1, SUM($F$36:H$36) - SUM($F$106:G$106), 0)</f>
        <v>0</v>
      </c>
      <c r="I106" s="41">
        <f>IF(I$17 = 1, SUM($F$36:I$36) - SUM($F$106:H$106), 0)</f>
        <v>0</v>
      </c>
      <c r="J106" s="41">
        <f>IF(J$17 = 1, SUM($F$36:J$36) - SUM($F$106:I$106), 0)</f>
        <v>0</v>
      </c>
      <c r="K106" s="41">
        <f>IF(K$17 = 1, SUM($F$36:K$36) - SUM($F$106:J$106), 0)</f>
        <v>0</v>
      </c>
      <c r="L106" s="41">
        <f>IF(L$17 = 1, SUM($F$36:L$36) - SUM($F$106:K$106), 0)</f>
        <v>-5570</v>
      </c>
      <c r="M106" s="41">
        <f>IF(M$17 = 1, SUM($F$36:M$36) - SUM($F$106:L$106), 0)</f>
        <v>0</v>
      </c>
      <c r="N106" s="41">
        <f>IF(N$17 = 1, SUM($F$36:N$36) - SUM($F$106:M$106), 0)</f>
        <v>0</v>
      </c>
      <c r="O106" s="41">
        <f>IF(O$17 = 1, SUM($F$36:O$36) - SUM($F$106:N$106), 0)</f>
        <v>0</v>
      </c>
      <c r="P106" s="41">
        <f>IF(P$17 = 1, SUM($F$36:P$36) - SUM($F$106:O$106), 0)</f>
        <v>-4900</v>
      </c>
      <c r="Q106" s="41">
        <f>IF(Q$17 = 1, SUM($F$36:Q$36) - SUM($F$106:P$106), 0)</f>
        <v>0</v>
      </c>
      <c r="R106" s="41">
        <f>IF(R$17 = 1, SUM($F$36:R$36) - SUM($F$106:Q$106), 0)</f>
        <v>0</v>
      </c>
      <c r="S106" s="38">
        <f t="shared" si="39"/>
        <v>-12530</v>
      </c>
    </row>
    <row r="107" spans="3:19" hidden="1" outlineLevel="1" x14ac:dyDescent="0.25">
      <c r="D107" s="40" t="s">
        <v>124</v>
      </c>
      <c r="F107" s="41">
        <f>IF($F$18 = 1, $F$36, 0)</f>
        <v>0</v>
      </c>
      <c r="G107" s="41">
        <f>IF(G$18 = 1, SUM($F$36:G$36) - SUM($F$107:F$107), 0)</f>
        <v>0</v>
      </c>
      <c r="H107" s="41">
        <f>IF(H$18 = 1, SUM($F$36:H$36) - SUM($F$107:G$107), 0)</f>
        <v>-3090</v>
      </c>
      <c r="I107" s="41">
        <f>IF(I$18 = 1, SUM($F$36:I$36) - SUM($F$107:H$107), 0)</f>
        <v>0</v>
      </c>
      <c r="J107" s="41">
        <f>IF(J$18 = 1, SUM($F$36:J$36) - SUM($F$107:I$107), 0)</f>
        <v>0</v>
      </c>
      <c r="K107" s="41">
        <f>IF(K$18 = 1, SUM($F$36:K$36) - SUM($F$107:J$107), 0)</f>
        <v>0</v>
      </c>
      <c r="L107" s="41">
        <f>IF(L$18 = 1, SUM($F$36:L$36) - SUM($F$107:K$107), 0)</f>
        <v>0</v>
      </c>
      <c r="M107" s="41">
        <f>IF(M$18 = 1, SUM($F$36:M$36) - SUM($F$107:L$107), 0)</f>
        <v>-5710</v>
      </c>
      <c r="N107" s="41">
        <f>IF(N$18 = 1, SUM($F$36:N$36) - SUM($F$107:M$107), 0)</f>
        <v>0</v>
      </c>
      <c r="O107" s="41">
        <f>IF(O$18 = 1, SUM($F$36:O$36) - SUM($F$107:N$107), 0)</f>
        <v>0</v>
      </c>
      <c r="P107" s="41">
        <f>IF(P$18 = 1, SUM($F$36:P$36) - SUM($F$107:O$107), 0)</f>
        <v>0</v>
      </c>
      <c r="Q107" s="41">
        <f>IF(Q$18 = 1, SUM($F$36:Q$36) - SUM($F$107:P$107), 0)</f>
        <v>-5010</v>
      </c>
      <c r="R107" s="41">
        <f>IF(R$18 = 1, SUM($F$36:R$36) - SUM($F$107:Q$107), 0)</f>
        <v>0</v>
      </c>
      <c r="S107" s="38">
        <f t="shared" si="39"/>
        <v>-13810</v>
      </c>
    </row>
    <row r="108" spans="3:19" hidden="1" outlineLevel="1" x14ac:dyDescent="0.25">
      <c r="D108" s="40" t="s">
        <v>125</v>
      </c>
      <c r="F108" s="41">
        <f>IF($F$19 = 1, $F$36, 0)</f>
        <v>0</v>
      </c>
      <c r="G108" s="41">
        <f>IF(G$19 = 1, SUM($F$36:G$36) - SUM($F$108:F$108), 0)</f>
        <v>0</v>
      </c>
      <c r="H108" s="41">
        <f>IF(H$19 = 1, SUM($F$36:H$36) - SUM($F$108:G$108), 0)</f>
        <v>0</v>
      </c>
      <c r="I108" s="41">
        <f>IF(I$19 = 1, SUM($F$36:I$36) - SUM($F$108:H$108), 0)</f>
        <v>-4120</v>
      </c>
      <c r="J108" s="41">
        <f>IF(J$19 = 1, SUM($F$36:J$36) - SUM($F$108:I$108), 0)</f>
        <v>0</v>
      </c>
      <c r="K108" s="41">
        <f>IF(K$19 = 1, SUM($F$36:K$36) - SUM($F$108:J$108), 0)</f>
        <v>0</v>
      </c>
      <c r="L108" s="41">
        <f>IF(L$19 = 1, SUM($F$36:L$36) - SUM($F$108:K$108), 0)</f>
        <v>0</v>
      </c>
      <c r="M108" s="41">
        <f>IF(M$19 = 1, SUM($F$36:M$36) - SUM($F$108:L$108), 0)</f>
        <v>0</v>
      </c>
      <c r="N108" s="41">
        <f>IF(N$19 = 1, SUM($F$36:N$36) - SUM($F$108:M$108), 0)</f>
        <v>-5850</v>
      </c>
      <c r="O108" s="41">
        <f>IF(O$19 = 1, SUM($F$36:O$36) - SUM($F$108:N$108), 0)</f>
        <v>0</v>
      </c>
      <c r="P108" s="41">
        <f>IF(P$19 = 1, SUM($F$36:P$36) - SUM($F$108:O$108), 0)</f>
        <v>0</v>
      </c>
      <c r="Q108" s="41">
        <f>IF(Q$19 = 1, SUM($F$36:Q$36) - SUM($F$108:P$108), 0)</f>
        <v>0</v>
      </c>
      <c r="R108" s="41">
        <f>IF(R$19 = 1, SUM($F$36:R$36) - SUM($F$108:Q$108), 0)</f>
        <v>-5120</v>
      </c>
      <c r="S108" s="38">
        <f t="shared" si="39"/>
        <v>-15090</v>
      </c>
    </row>
    <row r="109" spans="3:19" hidden="1" outlineLevel="1" x14ac:dyDescent="0.25">
      <c r="D109" s="40" t="s">
        <v>121</v>
      </c>
      <c r="F109" s="41">
        <f>IF( OR(F$16=1, F$18=1), F$36, 0)</f>
        <v>-1030</v>
      </c>
      <c r="G109" s="41">
        <f>IF( OR(G$16=1, G$18=1), SUM($F$36:G$36) - SUM($F$109:F$109), 0)</f>
        <v>0</v>
      </c>
      <c r="H109" s="41">
        <f>IF( OR(H$16=1, H$18=1), SUM($F$36:H$36) - SUM($F$109:G$109), 0)</f>
        <v>-2060</v>
      </c>
      <c r="I109" s="41">
        <f>IF( OR(I$16=1, I$18=1), SUM($F$36:I$36) - SUM($F$109:H$109), 0)</f>
        <v>0</v>
      </c>
      <c r="J109" s="41">
        <f>IF( OR(J$16=1, J$18=1), SUM($F$36:J$36) - SUM($F$109:I$109), 0)</f>
        <v>0</v>
      </c>
      <c r="K109" s="41">
        <f>IF( OR(K$16=1, K$18=1), SUM($F$36:K$36) - SUM($F$109:J$109), 0)</f>
        <v>-3370</v>
      </c>
      <c r="L109" s="41">
        <f>IF( OR(L$16=1, L$18=1), SUM($F$36:L$36) - SUM($F$109:K$109), 0)</f>
        <v>0</v>
      </c>
      <c r="M109" s="41">
        <f>IF( OR(M$16=1, M$18=1), SUM($F$36:M$36) - SUM($F$109:L$109), 0)</f>
        <v>-2340</v>
      </c>
      <c r="N109" s="41">
        <f>IF( OR(N$16=1, N$18=1), SUM($F$36:N$36) - SUM($F$109:M$109), 0)</f>
        <v>0</v>
      </c>
      <c r="O109" s="41">
        <f>IF( OR(O$16=1, O$18=1), SUM($F$36:O$36) - SUM($F$109:N$109), 0)</f>
        <v>-2450</v>
      </c>
      <c r="P109" s="41">
        <f>IF( OR(P$16=1, P$18=1), SUM($F$36:P$36) - SUM($F$109:O$109), 0)</f>
        <v>0</v>
      </c>
      <c r="Q109" s="41">
        <f>IF( OR(Q$16=1, Q$18=1), SUM($F$36:Q$36) - SUM($F$109:P$109), 0)</f>
        <v>-2560</v>
      </c>
      <c r="R109" s="41">
        <f>IF( OR(R$16=1, R$18=1), SUM($F$36:R$36) - SUM($F$109:Q$109), 0)</f>
        <v>0</v>
      </c>
      <c r="S109" s="38">
        <f t="shared" si="39"/>
        <v>-13810</v>
      </c>
    </row>
    <row r="110" spans="3:19" hidden="1" outlineLevel="1" x14ac:dyDescent="0.25">
      <c r="D110" s="40" t="s">
        <v>122</v>
      </c>
      <c r="F110" s="41">
        <f>IF( OR(F$17=1, F$19=1), F$36, 0)</f>
        <v>0</v>
      </c>
      <c r="G110" s="41">
        <f>IF( OR(G$17=1, G$19=1), SUM($F$36:G$36) - SUM($F$110:F$110), 0)</f>
        <v>-2060</v>
      </c>
      <c r="H110" s="41">
        <f>IF( OR(H$17=1, H$19=1), SUM($F$36:H$36) - SUM($F$110:G$110), 0)</f>
        <v>0</v>
      </c>
      <c r="I110" s="41">
        <f>IF( OR(I$17=1, I$19=1), SUM($F$36:I$36) - SUM($F$110:H$110), 0)</f>
        <v>-2060</v>
      </c>
      <c r="J110" s="41">
        <f>IF( OR(J$17=1, J$19=1), SUM($F$36:J$36) - SUM($F$110:I$110), 0)</f>
        <v>0</v>
      </c>
      <c r="K110" s="41">
        <f>IF( OR(K$17=1, K$19=1), SUM($F$36:K$36) - SUM($F$110:J$110), 0)</f>
        <v>0</v>
      </c>
      <c r="L110" s="41">
        <f>IF( OR(L$17=1, L$19=1), SUM($F$36:L$36) - SUM($F$110:K$110), 0)</f>
        <v>-3510</v>
      </c>
      <c r="M110" s="41">
        <f>IF( OR(M$17=1, M$19=1), SUM($F$36:M$36) - SUM($F$110:L$110), 0)</f>
        <v>0</v>
      </c>
      <c r="N110" s="41">
        <f>IF( OR(N$17=1, N$19=1), SUM($F$36:N$36) - SUM($F$110:M$110), 0)</f>
        <v>-2340</v>
      </c>
      <c r="O110" s="41">
        <f>IF( OR(O$17=1, O$19=1), SUM($F$36:O$36) - SUM($F$110:N$110), 0)</f>
        <v>0</v>
      </c>
      <c r="P110" s="41">
        <f>IF( OR(P$17=1, P$19=1), SUM($F$36:P$36) - SUM($F$110:O$110), 0)</f>
        <v>-2560</v>
      </c>
      <c r="Q110" s="41">
        <f>IF( OR(Q$17=1, Q$19=1), SUM($F$36:Q$36) - SUM($F$110:P$110), 0)</f>
        <v>0</v>
      </c>
      <c r="R110" s="41">
        <f>IF( OR(R$17=1, R$19=1), SUM($F$36:R$36) - SUM($F$110:Q$110), 0)</f>
        <v>-2560</v>
      </c>
      <c r="S110" s="38">
        <f t="shared" si="39"/>
        <v>-15090</v>
      </c>
    </row>
    <row r="111" spans="3:19" hidden="1" outlineLevel="1" x14ac:dyDescent="0.25">
      <c r="D111" s="40" t="s">
        <v>109</v>
      </c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38">
        <f t="shared" si="39"/>
        <v>0</v>
      </c>
    </row>
    <row r="114" spans="3:19" x14ac:dyDescent="0.25">
      <c r="C114" s="13" t="s">
        <v>67</v>
      </c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</row>
    <row r="115" spans="3:19" ht="5.0999999999999996" customHeight="1" x14ac:dyDescent="0.25"/>
    <row r="116" spans="3:19" x14ac:dyDescent="0.25">
      <c r="C116" s="9" t="s">
        <v>148</v>
      </c>
    </row>
    <row r="117" spans="3:19" x14ac:dyDescent="0.25">
      <c r="C117" s="6" t="str">
        <f>'Category lookups'!I8</f>
        <v>Salary</v>
      </c>
      <c r="F117" s="19">
        <v>-3000</v>
      </c>
      <c r="G117" s="19">
        <v>-3000</v>
      </c>
      <c r="H117" s="19">
        <v>-3000</v>
      </c>
      <c r="I117" s="19">
        <v>-3000</v>
      </c>
      <c r="J117" s="19">
        <v>-3000</v>
      </c>
      <c r="K117" s="19">
        <v>-3000</v>
      </c>
      <c r="L117" s="19">
        <v>-3000</v>
      </c>
      <c r="M117" s="19">
        <v>-3000</v>
      </c>
      <c r="N117" s="19">
        <v>-3000</v>
      </c>
      <c r="O117" s="19">
        <v>-3000</v>
      </c>
      <c r="P117" s="19">
        <v>-3000</v>
      </c>
      <c r="Q117" s="19">
        <v>-3000</v>
      </c>
      <c r="R117" s="19">
        <v>-3000</v>
      </c>
      <c r="S117" s="38">
        <f>SUM(F117:R117)</f>
        <v>-39000</v>
      </c>
    </row>
    <row r="118" spans="3:19" x14ac:dyDescent="0.25">
      <c r="C118" s="6" t="str">
        <f>'Category lookups'!I9</f>
        <v>Social</v>
      </c>
      <c r="F118" s="19">
        <v>-1000</v>
      </c>
      <c r="G118" s="19">
        <v>-1000</v>
      </c>
      <c r="H118" s="19">
        <v>-1000</v>
      </c>
      <c r="I118" s="19">
        <v>-1000</v>
      </c>
      <c r="J118" s="19">
        <v>-1000</v>
      </c>
      <c r="K118" s="19">
        <v>-1000</v>
      </c>
      <c r="L118" s="19">
        <v>-1000</v>
      </c>
      <c r="M118" s="19">
        <v>-1000</v>
      </c>
      <c r="N118" s="19">
        <v>-1000</v>
      </c>
      <c r="O118" s="19">
        <v>-1000</v>
      </c>
      <c r="P118" s="19">
        <v>-1000</v>
      </c>
      <c r="Q118" s="19">
        <v>-1000</v>
      </c>
      <c r="R118" s="19">
        <v>-1000</v>
      </c>
      <c r="S118" s="38">
        <f>SUM(F118:R118)</f>
        <v>-13000</v>
      </c>
    </row>
    <row r="119" spans="3:19" x14ac:dyDescent="0.25">
      <c r="C119" s="6" t="str">
        <f>'Category lookups'!I10</f>
        <v>Payroll tax</v>
      </c>
      <c r="F119" s="19">
        <v>-1000</v>
      </c>
      <c r="G119" s="19">
        <v>-1000</v>
      </c>
      <c r="H119" s="19">
        <v>-1000</v>
      </c>
      <c r="I119" s="19">
        <v>-1000</v>
      </c>
      <c r="J119" s="19">
        <v>-1000</v>
      </c>
      <c r="K119" s="19">
        <v>-1000</v>
      </c>
      <c r="L119" s="19">
        <v>-1000</v>
      </c>
      <c r="M119" s="19">
        <v>-1000</v>
      </c>
      <c r="N119" s="19">
        <v>-1000</v>
      </c>
      <c r="O119" s="19">
        <v>-1000</v>
      </c>
      <c r="P119" s="19">
        <v>-1000</v>
      </c>
      <c r="Q119" s="19">
        <v>-1000</v>
      </c>
      <c r="R119" s="19">
        <v>-1000</v>
      </c>
      <c r="S119" s="38">
        <f>SUM(F119:R119)</f>
        <v>-13000</v>
      </c>
    </row>
    <row r="120" spans="3:19" x14ac:dyDescent="0.25">
      <c r="C120" s="21" t="s">
        <v>151</v>
      </c>
      <c r="F120" s="36">
        <f>SUM(F117:F119)</f>
        <v>-5000</v>
      </c>
      <c r="G120" s="36">
        <f t="shared" ref="G120:S120" si="41">SUM(G117:G119)</f>
        <v>-5000</v>
      </c>
      <c r="H120" s="36">
        <f t="shared" si="41"/>
        <v>-5000</v>
      </c>
      <c r="I120" s="36">
        <f t="shared" si="41"/>
        <v>-5000</v>
      </c>
      <c r="J120" s="36">
        <f t="shared" si="41"/>
        <v>-5000</v>
      </c>
      <c r="K120" s="36">
        <f t="shared" si="41"/>
        <v>-5000</v>
      </c>
      <c r="L120" s="36">
        <f t="shared" si="41"/>
        <v>-5000</v>
      </c>
      <c r="M120" s="36">
        <f t="shared" si="41"/>
        <v>-5000</v>
      </c>
      <c r="N120" s="36">
        <f t="shared" si="41"/>
        <v>-5000</v>
      </c>
      <c r="O120" s="36">
        <f t="shared" si="41"/>
        <v>-5000</v>
      </c>
      <c r="P120" s="36">
        <f t="shared" si="41"/>
        <v>-5000</v>
      </c>
      <c r="Q120" s="36">
        <f t="shared" si="41"/>
        <v>-5000</v>
      </c>
      <c r="R120" s="36">
        <f t="shared" si="41"/>
        <v>-5000</v>
      </c>
      <c r="S120" s="36">
        <f t="shared" si="41"/>
        <v>-65000</v>
      </c>
    </row>
    <row r="122" spans="3:19" x14ac:dyDescent="0.25">
      <c r="C122" s="21" t="s">
        <v>147</v>
      </c>
    </row>
    <row r="123" spans="3:19" ht="5.0999999999999996" customHeight="1" x14ac:dyDescent="0.25"/>
    <row r="124" spans="3:19" collapsed="1" x14ac:dyDescent="0.25">
      <c r="C124" s="1" t="str">
        <f>C117</f>
        <v>Salary</v>
      </c>
      <c r="D124" s="7" t="s">
        <v>113</v>
      </c>
      <c r="F124" s="16">
        <f>_xlfn.XLOOKUP($D$124, $D$125:$D$134, F125:F134)</f>
        <v>0</v>
      </c>
      <c r="G124" s="16">
        <f t="shared" ref="G124:R124" si="42">_xlfn.XLOOKUP($D$124, $D$125:$D$134, G125:G134)</f>
        <v>0</v>
      </c>
      <c r="H124" s="16">
        <f t="shared" si="42"/>
        <v>0</v>
      </c>
      <c r="I124" s="16">
        <f t="shared" si="42"/>
        <v>0</v>
      </c>
      <c r="J124" s="16">
        <f t="shared" si="42"/>
        <v>-15000</v>
      </c>
      <c r="K124" s="16">
        <f t="shared" si="42"/>
        <v>0</v>
      </c>
      <c r="L124" s="16">
        <f t="shared" si="42"/>
        <v>0</v>
      </c>
      <c r="M124" s="16">
        <f t="shared" si="42"/>
        <v>0</v>
      </c>
      <c r="N124" s="16">
        <f t="shared" si="42"/>
        <v>-12000</v>
      </c>
      <c r="O124" s="16">
        <f t="shared" si="42"/>
        <v>0</v>
      </c>
      <c r="P124" s="16">
        <f t="shared" si="42"/>
        <v>0</v>
      </c>
      <c r="Q124" s="16">
        <f t="shared" si="42"/>
        <v>0</v>
      </c>
      <c r="R124" s="16">
        <f t="shared" si="42"/>
        <v>-12000</v>
      </c>
      <c r="S124" s="38">
        <f>SUM(F124:R124)</f>
        <v>-39000</v>
      </c>
    </row>
    <row r="125" spans="3:19" hidden="1" outlineLevel="1" x14ac:dyDescent="0.25">
      <c r="D125" s="40" t="s">
        <v>216</v>
      </c>
      <c r="F125" s="41">
        <f>_xlfn.XLOOKUP(F$10, $F$23:$R$23, $F$117:$R$117, 0)</f>
        <v>0</v>
      </c>
      <c r="G125" s="41">
        <f t="shared" ref="G125:R125" si="43">_xlfn.XLOOKUP(G$10, $F$23:$R$23, $F$117:$R$117, 0)</f>
        <v>0</v>
      </c>
      <c r="H125" s="41">
        <f t="shared" si="43"/>
        <v>0</v>
      </c>
      <c r="I125" s="41">
        <f t="shared" si="43"/>
        <v>0</v>
      </c>
      <c r="J125" s="41">
        <f t="shared" si="43"/>
        <v>-3000</v>
      </c>
      <c r="K125" s="41">
        <f t="shared" si="43"/>
        <v>-3000</v>
      </c>
      <c r="L125" s="41">
        <f t="shared" si="43"/>
        <v>-3000</v>
      </c>
      <c r="M125" s="41">
        <f t="shared" si="43"/>
        <v>-3000</v>
      </c>
      <c r="N125" s="41">
        <f t="shared" si="43"/>
        <v>-3000</v>
      </c>
      <c r="O125" s="41">
        <f t="shared" si="43"/>
        <v>-3000</v>
      </c>
      <c r="P125" s="41">
        <f t="shared" si="43"/>
        <v>-3000</v>
      </c>
      <c r="Q125" s="41">
        <f t="shared" si="43"/>
        <v>-3000</v>
      </c>
      <c r="R125" s="41">
        <f t="shared" si="43"/>
        <v>-3000</v>
      </c>
      <c r="S125" s="38">
        <f t="shared" ref="S125:S134" si="44">SUM(F125:R125)</f>
        <v>-27000</v>
      </c>
    </row>
    <row r="126" spans="3:19" hidden="1" outlineLevel="1" x14ac:dyDescent="0.25">
      <c r="D126" s="40" t="s">
        <v>113</v>
      </c>
      <c r="F126" s="41">
        <f>IF(F$15 = 1, F$117, 0)</f>
        <v>0</v>
      </c>
      <c r="G126" s="41">
        <f>IF(G$15 = 1, SUM($F$117:G$117)- SUM($F$126:F$126), 0)</f>
        <v>0</v>
      </c>
      <c r="H126" s="41">
        <f>IF(H$15 = 1, SUM($F$117:H$117)- SUM($F$126:G$126), 0)</f>
        <v>0</v>
      </c>
      <c r="I126" s="41">
        <f>IF(I$15 = 1, SUM($F$117:I$117)- SUM($F$126:H$126), 0)</f>
        <v>0</v>
      </c>
      <c r="J126" s="41">
        <f>IF(J$15 = 1, SUM($F$117:J$117)- SUM($F$126:I$126), 0)</f>
        <v>-15000</v>
      </c>
      <c r="K126" s="41">
        <f>IF(K$15 = 1, SUM($F$117:K$117)- SUM($F$126:J$126), 0)</f>
        <v>0</v>
      </c>
      <c r="L126" s="41">
        <f>IF(L$15 = 1, SUM($F$117:L$117)- SUM($F$126:K$126), 0)</f>
        <v>0</v>
      </c>
      <c r="M126" s="41">
        <f>IF(M$15 = 1, SUM($F$117:M$117)- SUM($F$126:L$126), 0)</f>
        <v>0</v>
      </c>
      <c r="N126" s="41">
        <f>IF(N$15 = 1, SUM($F$117:N$117)- SUM($F$126:M$126), 0)</f>
        <v>-12000</v>
      </c>
      <c r="O126" s="41">
        <f>IF(O$15 = 1, SUM($F$117:O$117)- SUM($F$126:N$126), 0)</f>
        <v>0</v>
      </c>
      <c r="P126" s="41">
        <f>IF(P$15 = 1, SUM($F$117:P$117)- SUM($F$126:O$126), 0)</f>
        <v>0</v>
      </c>
      <c r="Q126" s="41">
        <f>IF(Q$15 = 1, SUM($F$117:Q$117)- SUM($F$126:P$126), 0)</f>
        <v>0</v>
      </c>
      <c r="R126" s="41">
        <f>IF(R$15 = 1, SUM($F$117:R$117)- SUM($F$126:Q$126), 0)</f>
        <v>-12000</v>
      </c>
      <c r="S126" s="38">
        <f t="shared" si="44"/>
        <v>-39000</v>
      </c>
    </row>
    <row r="127" spans="3:19" hidden="1" outlineLevel="1" x14ac:dyDescent="0.25">
      <c r="D127" s="40" t="s">
        <v>127</v>
      </c>
      <c r="F127" s="41">
        <f>F$117</f>
        <v>-3000</v>
      </c>
      <c r="G127" s="41">
        <f t="shared" ref="G127:R127" si="45">G$117</f>
        <v>-3000</v>
      </c>
      <c r="H127" s="41">
        <f t="shared" si="45"/>
        <v>-3000</v>
      </c>
      <c r="I127" s="41">
        <f t="shared" si="45"/>
        <v>-3000</v>
      </c>
      <c r="J127" s="41">
        <f t="shared" si="45"/>
        <v>-3000</v>
      </c>
      <c r="K127" s="41">
        <f t="shared" si="45"/>
        <v>-3000</v>
      </c>
      <c r="L127" s="41">
        <f t="shared" si="45"/>
        <v>-3000</v>
      </c>
      <c r="M127" s="41">
        <f t="shared" si="45"/>
        <v>-3000</v>
      </c>
      <c r="N127" s="41">
        <f t="shared" si="45"/>
        <v>-3000</v>
      </c>
      <c r="O127" s="41">
        <f t="shared" si="45"/>
        <v>-3000</v>
      </c>
      <c r="P127" s="41">
        <f t="shared" si="45"/>
        <v>-3000</v>
      </c>
      <c r="Q127" s="41">
        <f t="shared" si="45"/>
        <v>-3000</v>
      </c>
      <c r="R127" s="41">
        <f t="shared" si="45"/>
        <v>-3000</v>
      </c>
      <c r="S127" s="38">
        <f t="shared" si="44"/>
        <v>-39000</v>
      </c>
    </row>
    <row r="128" spans="3:19" hidden="1" outlineLevel="1" x14ac:dyDescent="0.25">
      <c r="D128" s="40" t="s">
        <v>120</v>
      </c>
      <c r="F128" s="41">
        <f>IF($F$16 = 1, $F$117, 0)</f>
        <v>-3000</v>
      </c>
      <c r="G128" s="41">
        <f>IF(G$16 = 1, SUM($F$117:G$117) - SUM($F$128:F$128), 0)</f>
        <v>0</v>
      </c>
      <c r="H128" s="41">
        <f>IF(H$16 = 1, SUM($F$117:H$117) - SUM($F$128:G$128), 0)</f>
        <v>0</v>
      </c>
      <c r="I128" s="41">
        <f>IF(I$16 = 1, SUM($F$117:I$117) - SUM($F$128:H$128), 0)</f>
        <v>0</v>
      </c>
      <c r="J128" s="41">
        <f>IF(J$16 = 1, SUM($F$117:J$117) - SUM($F$128:I$128), 0)</f>
        <v>0</v>
      </c>
      <c r="K128" s="41">
        <f>IF(K$16 = 1, SUM($F$117:K$117) - SUM($F$128:J$128), 0)</f>
        <v>-15000</v>
      </c>
      <c r="L128" s="41">
        <f>IF(L$16 = 1, SUM($F$117:L$117) - SUM($F$128:K$128), 0)</f>
        <v>0</v>
      </c>
      <c r="M128" s="41">
        <f>IF(M$16 = 1, SUM($F$117:M$117) - SUM($F$128:L$128), 0)</f>
        <v>0</v>
      </c>
      <c r="N128" s="41">
        <f>IF(N$16 = 1, SUM($F$117:N$117) - SUM($F$128:M$128), 0)</f>
        <v>0</v>
      </c>
      <c r="O128" s="41">
        <f>IF(O$16 = 1, SUM($F$117:O$117) - SUM($F$128:N$128), 0)</f>
        <v>-12000</v>
      </c>
      <c r="P128" s="41">
        <f>IF(P$16 = 1, SUM($F$117:P$117) - SUM($F$128:O$128), 0)</f>
        <v>0</v>
      </c>
      <c r="Q128" s="41">
        <f>IF(Q$16 = 1, SUM($F$117:Q$117) - SUM($F$128:P$128), 0)</f>
        <v>0</v>
      </c>
      <c r="R128" s="41">
        <f>IF(R$16 = 1, SUM($F$117:R$117) - SUM($F$128:Q$128), 0)</f>
        <v>0</v>
      </c>
      <c r="S128" s="38">
        <f t="shared" si="44"/>
        <v>-30000</v>
      </c>
    </row>
    <row r="129" spans="3:19" hidden="1" outlineLevel="1" x14ac:dyDescent="0.25">
      <c r="D129" s="40" t="s">
        <v>123</v>
      </c>
      <c r="F129" s="41">
        <f>IF($F$17 = 1, $F$117, 0)</f>
        <v>0</v>
      </c>
      <c r="G129" s="41">
        <f>IF(G$17 = 1, SUM($F$117:G$117) - SUM($F$129:F$129), 0)</f>
        <v>-6000</v>
      </c>
      <c r="H129" s="41">
        <f>IF(H$17 = 1, SUM($F$117:H$117) - SUM($F$129:G$129), 0)</f>
        <v>0</v>
      </c>
      <c r="I129" s="41">
        <f>IF(I$17 = 1, SUM($F$117:I$117) - SUM($F$129:H$129), 0)</f>
        <v>0</v>
      </c>
      <c r="J129" s="41">
        <f>IF(J$17 = 1, SUM($F$117:J$117) - SUM($F$129:I$129), 0)</f>
        <v>0</v>
      </c>
      <c r="K129" s="41">
        <f>IF(K$17 = 1, SUM($F$117:K$117) - SUM($F$129:J$129), 0)</f>
        <v>0</v>
      </c>
      <c r="L129" s="41">
        <f>IF(L$17 = 1, SUM($F$117:L$117) - SUM($F$129:K$129), 0)</f>
        <v>-15000</v>
      </c>
      <c r="M129" s="41">
        <f>IF(M$17 = 1, SUM($F$117:M$117) - SUM($F$129:L$129), 0)</f>
        <v>0</v>
      </c>
      <c r="N129" s="41">
        <f>IF(N$17 = 1, SUM($F$117:N$117) - SUM($F$129:M$129), 0)</f>
        <v>0</v>
      </c>
      <c r="O129" s="41">
        <f>IF(O$17 = 1, SUM($F$117:O$117) - SUM($F$129:N$129), 0)</f>
        <v>0</v>
      </c>
      <c r="P129" s="41">
        <f>IF(P$17 = 1, SUM($F$117:P$117) - SUM($F$129:O$129), 0)</f>
        <v>-12000</v>
      </c>
      <c r="Q129" s="41">
        <f>IF(Q$17 = 1, SUM($F$117:Q$117) - SUM($F$129:P$129), 0)</f>
        <v>0</v>
      </c>
      <c r="R129" s="41">
        <f>IF(R$17 = 1, SUM($F$117:R$117) - SUM($F$129:Q$129), 0)</f>
        <v>0</v>
      </c>
      <c r="S129" s="38">
        <f t="shared" si="44"/>
        <v>-33000</v>
      </c>
    </row>
    <row r="130" spans="3:19" hidden="1" outlineLevel="1" x14ac:dyDescent="0.25">
      <c r="D130" s="40" t="s">
        <v>124</v>
      </c>
      <c r="F130" s="41">
        <f>IF($F$18 = 1, $F$117, 0)</f>
        <v>0</v>
      </c>
      <c r="G130" s="41">
        <f>IF(G$18 = 1, SUM($F$117:G$117) - SUM($F$130:F$130), 0)</f>
        <v>0</v>
      </c>
      <c r="H130" s="41">
        <f>IF(H$18 = 1, SUM($F$117:H$117) - SUM($F$130:G$130), 0)</f>
        <v>-9000</v>
      </c>
      <c r="I130" s="41">
        <f>IF(I$18 = 1, SUM($F$117:I$117) - SUM($F$130:H$130), 0)</f>
        <v>0</v>
      </c>
      <c r="J130" s="41">
        <f>IF(J$18 = 1, SUM($F$117:J$117) - SUM($F$130:I$130), 0)</f>
        <v>0</v>
      </c>
      <c r="K130" s="41">
        <f>IF(K$18 = 1, SUM($F$117:K$117) - SUM($F$130:J$130), 0)</f>
        <v>0</v>
      </c>
      <c r="L130" s="41">
        <f>IF(L$18 = 1, SUM($F$117:L$117) - SUM($F$130:K$130), 0)</f>
        <v>0</v>
      </c>
      <c r="M130" s="41">
        <f>IF(M$18 = 1, SUM($F$117:M$117) - SUM($F$130:L$130), 0)</f>
        <v>-15000</v>
      </c>
      <c r="N130" s="41">
        <f>IF(N$18 = 1, SUM($F$117:N$117) - SUM($F$130:M$130), 0)</f>
        <v>0</v>
      </c>
      <c r="O130" s="41">
        <f>IF(O$18 = 1, SUM($F$117:O$117) - SUM($F$130:N$130), 0)</f>
        <v>0</v>
      </c>
      <c r="P130" s="41">
        <f>IF(P$18 = 1, SUM($F$117:P$117) - SUM($F$130:O$130), 0)</f>
        <v>0</v>
      </c>
      <c r="Q130" s="41">
        <f>IF(Q$18 = 1, SUM($F$117:Q$117) - SUM($F$130:P$130), 0)</f>
        <v>-12000</v>
      </c>
      <c r="R130" s="41">
        <f>IF(R$18 = 1, SUM($F$117:R$117) - SUM($F$130:Q$130), 0)</f>
        <v>0</v>
      </c>
      <c r="S130" s="38">
        <f t="shared" si="44"/>
        <v>-36000</v>
      </c>
    </row>
    <row r="131" spans="3:19" hidden="1" outlineLevel="1" x14ac:dyDescent="0.25">
      <c r="D131" s="40" t="s">
        <v>125</v>
      </c>
      <c r="F131" s="41">
        <f>IF($F$19 = 1, $F$117, 0)</f>
        <v>0</v>
      </c>
      <c r="G131" s="41">
        <f>IF(G$19 = 1, SUM($F$117:G$117) - SUM($F$131:F$131), 0)</f>
        <v>0</v>
      </c>
      <c r="H131" s="41">
        <f>IF(H$19 = 1, SUM($F$117:H$117) - SUM($F$131:G$131), 0)</f>
        <v>0</v>
      </c>
      <c r="I131" s="41">
        <f>IF(I$19 = 1, SUM($F$117:I$117) - SUM($F$131:H$131), 0)</f>
        <v>-12000</v>
      </c>
      <c r="J131" s="41">
        <f>IF(J$19 = 1, SUM($F$117:J$117) - SUM($F$131:I$131), 0)</f>
        <v>0</v>
      </c>
      <c r="K131" s="41">
        <f>IF(K$19 = 1, SUM($F$117:K$117) - SUM($F$131:J$131), 0)</f>
        <v>0</v>
      </c>
      <c r="L131" s="41">
        <f>IF(L$19 = 1, SUM($F$117:L$117) - SUM($F$131:K$131), 0)</f>
        <v>0</v>
      </c>
      <c r="M131" s="41">
        <f>IF(M$19 = 1, SUM($F$117:M$117) - SUM($F$131:L$131), 0)</f>
        <v>0</v>
      </c>
      <c r="N131" s="41">
        <f>IF(N$19 = 1, SUM($F$117:N$117) - SUM($F$131:M$131), 0)</f>
        <v>-15000</v>
      </c>
      <c r="O131" s="41">
        <f>IF(O$19 = 1, SUM($F$117:O$117) - SUM($F$131:N$131), 0)</f>
        <v>0</v>
      </c>
      <c r="P131" s="41">
        <f>IF(P$19 = 1, SUM($F$117:P$117) - SUM($F$131:O$131), 0)</f>
        <v>0</v>
      </c>
      <c r="Q131" s="41">
        <f>IF(Q$19 = 1, SUM($F$117:Q$117) - SUM($F$131:P$131), 0)</f>
        <v>0</v>
      </c>
      <c r="R131" s="41">
        <f>IF(R$19 = 1, SUM($F$117:R$117) - SUM($F$131:Q$131), 0)</f>
        <v>-12000</v>
      </c>
      <c r="S131" s="38">
        <f t="shared" si="44"/>
        <v>-39000</v>
      </c>
    </row>
    <row r="132" spans="3:19" hidden="1" outlineLevel="1" x14ac:dyDescent="0.25">
      <c r="D132" s="40" t="s">
        <v>121</v>
      </c>
      <c r="F132" s="41">
        <f>IF( OR(F$16=1, F$18=1), F$117, 0)</f>
        <v>-3000</v>
      </c>
      <c r="G132" s="41">
        <f>IF( OR(G$16=1, G$18=1), SUM($F$117:G$117) - SUM($F$132:F$132), 0)</f>
        <v>0</v>
      </c>
      <c r="H132" s="41">
        <f>IF( OR(H$16=1, H$18=1), SUM($F$117:H$117) - SUM($F$132:G$132), 0)</f>
        <v>-6000</v>
      </c>
      <c r="I132" s="41">
        <f>IF( OR(I$16=1, I$18=1), SUM($F$117:I$117) - SUM($F$132:H$132), 0)</f>
        <v>0</v>
      </c>
      <c r="J132" s="41">
        <f>IF( OR(J$16=1, J$18=1), SUM($F$117:J$117) - SUM($F$132:I$132), 0)</f>
        <v>0</v>
      </c>
      <c r="K132" s="41">
        <f>IF( OR(K$16=1, K$18=1), SUM($F$117:K$117) - SUM($F$132:J$132), 0)</f>
        <v>-9000</v>
      </c>
      <c r="L132" s="41">
        <f>IF( OR(L$16=1, L$18=1), SUM($F$117:L$117) - SUM($F$132:K$132), 0)</f>
        <v>0</v>
      </c>
      <c r="M132" s="41">
        <f>IF( OR(M$16=1, M$18=1), SUM($F$117:M$117) - SUM($F$132:L$132), 0)</f>
        <v>-6000</v>
      </c>
      <c r="N132" s="41">
        <f>IF( OR(N$16=1, N$18=1), SUM($F$117:N$117) - SUM($F$132:M$132), 0)</f>
        <v>0</v>
      </c>
      <c r="O132" s="41">
        <f>IF( OR(O$16=1, O$18=1), SUM($F$117:O$117) - SUM($F$132:N$132), 0)</f>
        <v>-6000</v>
      </c>
      <c r="P132" s="41">
        <f>IF( OR(P$16=1, P$18=1), SUM($F$117:P$117) - SUM($F$132:O$132), 0)</f>
        <v>0</v>
      </c>
      <c r="Q132" s="41">
        <f>IF( OR(Q$16=1, Q$18=1), SUM($F$117:Q$117) - SUM($F$132:P$132), 0)</f>
        <v>-6000</v>
      </c>
      <c r="R132" s="41">
        <f>IF( OR(R$16=1, R$18=1), SUM($F$117:R$117) - SUM($F$132:Q$132), 0)</f>
        <v>0</v>
      </c>
      <c r="S132" s="38">
        <f t="shared" si="44"/>
        <v>-36000</v>
      </c>
    </row>
    <row r="133" spans="3:19" hidden="1" outlineLevel="1" x14ac:dyDescent="0.25">
      <c r="D133" s="40" t="s">
        <v>122</v>
      </c>
      <c r="F133" s="41">
        <f>IF( OR(F$17=1, F$19=1), F$117, 0)</f>
        <v>0</v>
      </c>
      <c r="G133" s="41">
        <f>IF( OR(G$17=1, G$19=1), SUM($F$117:G$117) - SUM($F$133:F$133), 0)</f>
        <v>-6000</v>
      </c>
      <c r="H133" s="41">
        <f>IF( OR(H$17=1, H$19=1), SUM($F$117:H$117) - SUM($F$133:G$133), 0)</f>
        <v>0</v>
      </c>
      <c r="I133" s="41">
        <f>IF( OR(I$17=1, I$19=1), SUM($F$117:I$117) - SUM($F$133:H$133), 0)</f>
        <v>-6000</v>
      </c>
      <c r="J133" s="41">
        <f>IF( OR(J$17=1, J$19=1), SUM($F$117:J$117) - SUM($F$133:I$133), 0)</f>
        <v>0</v>
      </c>
      <c r="K133" s="41">
        <f>IF( OR(K$17=1, K$19=1), SUM($F$117:K$117) - SUM($F$133:J$133), 0)</f>
        <v>0</v>
      </c>
      <c r="L133" s="41">
        <f>IF( OR(L$17=1, L$19=1), SUM($F$117:L$117) - SUM($F$133:K$133), 0)</f>
        <v>-9000</v>
      </c>
      <c r="M133" s="41">
        <f>IF( OR(M$17=1, M$19=1), SUM($F$117:M$117) - SUM($F$133:L$133), 0)</f>
        <v>0</v>
      </c>
      <c r="N133" s="41">
        <f>IF( OR(N$17=1, N$19=1), SUM($F$117:N$117) - SUM($F$133:M$133), 0)</f>
        <v>-6000</v>
      </c>
      <c r="O133" s="41">
        <f>IF( OR(O$17=1, O$19=1), SUM($F$117:O$117) - SUM($F$133:N$133), 0)</f>
        <v>0</v>
      </c>
      <c r="P133" s="41">
        <f>IF( OR(P$17=1, P$19=1), SUM($F$117:P$117) - SUM($F$133:O$133), 0)</f>
        <v>-6000</v>
      </c>
      <c r="Q133" s="41">
        <f>IF( OR(Q$17=1, Q$19=1), SUM($F$117:Q$117) - SUM($F$133:P$133), 0)</f>
        <v>0</v>
      </c>
      <c r="R133" s="41">
        <f>IF( OR(R$17=1, R$19=1), SUM($F$117:R$117) - SUM($F$133:Q$133), 0)</f>
        <v>-6000</v>
      </c>
      <c r="S133" s="38">
        <f t="shared" si="44"/>
        <v>-39000</v>
      </c>
    </row>
    <row r="134" spans="3:19" hidden="1" outlineLevel="1" x14ac:dyDescent="0.25">
      <c r="D134" s="40" t="s">
        <v>109</v>
      </c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38">
        <f t="shared" si="44"/>
        <v>0</v>
      </c>
    </row>
    <row r="135" spans="3:19" ht="5.0999999999999996" customHeight="1" x14ac:dyDescent="0.25"/>
    <row r="136" spans="3:19" collapsed="1" x14ac:dyDescent="0.25">
      <c r="C136" s="1" t="str">
        <f>C118</f>
        <v>Social</v>
      </c>
      <c r="D136" s="7" t="s">
        <v>113</v>
      </c>
      <c r="F136" s="16">
        <f>_xlfn.XLOOKUP($D$136, $D$137:$D$146, F137:F146)</f>
        <v>0</v>
      </c>
      <c r="G136" s="16">
        <f t="shared" ref="G136:R136" si="46">_xlfn.XLOOKUP($D$136, $D$137:$D$146, G137:G146)</f>
        <v>0</v>
      </c>
      <c r="H136" s="16">
        <f t="shared" si="46"/>
        <v>0</v>
      </c>
      <c r="I136" s="16">
        <f t="shared" si="46"/>
        <v>0</v>
      </c>
      <c r="J136" s="16">
        <f t="shared" si="46"/>
        <v>-5000</v>
      </c>
      <c r="K136" s="16">
        <f t="shared" si="46"/>
        <v>0</v>
      </c>
      <c r="L136" s="16">
        <f t="shared" si="46"/>
        <v>0</v>
      </c>
      <c r="M136" s="16">
        <f t="shared" si="46"/>
        <v>0</v>
      </c>
      <c r="N136" s="16">
        <f t="shared" si="46"/>
        <v>-4000</v>
      </c>
      <c r="O136" s="16">
        <f t="shared" si="46"/>
        <v>0</v>
      </c>
      <c r="P136" s="16">
        <f t="shared" si="46"/>
        <v>0</v>
      </c>
      <c r="Q136" s="16">
        <f t="shared" si="46"/>
        <v>0</v>
      </c>
      <c r="R136" s="16">
        <f t="shared" si="46"/>
        <v>-4000</v>
      </c>
      <c r="S136" s="38">
        <f>SUM(F136:R136)</f>
        <v>-13000</v>
      </c>
    </row>
    <row r="137" spans="3:19" hidden="1" outlineLevel="1" x14ac:dyDescent="0.25">
      <c r="D137" s="40" t="s">
        <v>216</v>
      </c>
      <c r="F137" s="41">
        <f>_xlfn.XLOOKUP(F$10, $F$23:$R$23, $F$118:$R$118, 0)</f>
        <v>0</v>
      </c>
      <c r="G137" s="41">
        <f t="shared" ref="G137:R137" si="47">_xlfn.XLOOKUP(G$10, $F$23:$R$23, $F$118:$R$118, 0)</f>
        <v>0</v>
      </c>
      <c r="H137" s="41">
        <f t="shared" si="47"/>
        <v>0</v>
      </c>
      <c r="I137" s="41">
        <f t="shared" si="47"/>
        <v>0</v>
      </c>
      <c r="J137" s="41">
        <f t="shared" si="47"/>
        <v>-1000</v>
      </c>
      <c r="K137" s="41">
        <f t="shared" si="47"/>
        <v>-1000</v>
      </c>
      <c r="L137" s="41">
        <f t="shared" si="47"/>
        <v>-1000</v>
      </c>
      <c r="M137" s="41">
        <f t="shared" si="47"/>
        <v>-1000</v>
      </c>
      <c r="N137" s="41">
        <f t="shared" si="47"/>
        <v>-1000</v>
      </c>
      <c r="O137" s="41">
        <f t="shared" si="47"/>
        <v>-1000</v>
      </c>
      <c r="P137" s="41">
        <f t="shared" si="47"/>
        <v>-1000</v>
      </c>
      <c r="Q137" s="41">
        <f t="shared" si="47"/>
        <v>-1000</v>
      </c>
      <c r="R137" s="41">
        <f t="shared" si="47"/>
        <v>-1000</v>
      </c>
      <c r="S137" s="38">
        <f t="shared" ref="S137:S146" si="48">SUM(F137:R137)</f>
        <v>-9000</v>
      </c>
    </row>
    <row r="138" spans="3:19" hidden="1" outlineLevel="1" x14ac:dyDescent="0.25">
      <c r="D138" s="40" t="s">
        <v>113</v>
      </c>
      <c r="F138" s="41">
        <f>IF(F$15 = 1, F$118, 0)</f>
        <v>0</v>
      </c>
      <c r="G138" s="41">
        <f>IF(G$15 = 1, SUM($F$118:G$118)- SUM($F$138:F$138), 0)</f>
        <v>0</v>
      </c>
      <c r="H138" s="41">
        <f>IF(H$15 = 1, SUM($F$118:H$118)- SUM($F$138:G$138), 0)</f>
        <v>0</v>
      </c>
      <c r="I138" s="41">
        <f>IF(I$15 = 1, SUM($F$118:I$118)- SUM($F$138:H$138), 0)</f>
        <v>0</v>
      </c>
      <c r="J138" s="41">
        <f>IF(J$15 = 1, SUM($F$118:J$118)- SUM($F$138:I$138), 0)</f>
        <v>-5000</v>
      </c>
      <c r="K138" s="41">
        <f>IF(K$15 = 1, SUM($F$118:K$118)- SUM($F$138:J$138), 0)</f>
        <v>0</v>
      </c>
      <c r="L138" s="41">
        <f>IF(L$15 = 1, SUM($F$118:L$118)- SUM($F$138:K$138), 0)</f>
        <v>0</v>
      </c>
      <c r="M138" s="41">
        <f>IF(M$15 = 1, SUM($F$118:M$118)- SUM($F$138:L$138), 0)</f>
        <v>0</v>
      </c>
      <c r="N138" s="41">
        <f>IF(N$15 = 1, SUM($F$118:N$118)- SUM($F$138:M$138), 0)</f>
        <v>-4000</v>
      </c>
      <c r="O138" s="41">
        <f>IF(O$15 = 1, SUM($F$118:O$118)- SUM($F$138:N$138), 0)</f>
        <v>0</v>
      </c>
      <c r="P138" s="41">
        <f>IF(P$15 = 1, SUM($F$118:P$118)- SUM($F$138:O$138), 0)</f>
        <v>0</v>
      </c>
      <c r="Q138" s="41">
        <f>IF(Q$15 = 1, SUM($F$118:Q$118)- SUM($F$138:P$138), 0)</f>
        <v>0</v>
      </c>
      <c r="R138" s="41">
        <f>IF(R$15 = 1, SUM($F$118:R$118)- SUM($F$138:Q$138), 0)</f>
        <v>-4000</v>
      </c>
      <c r="S138" s="38">
        <f t="shared" si="48"/>
        <v>-13000</v>
      </c>
    </row>
    <row r="139" spans="3:19" hidden="1" outlineLevel="1" x14ac:dyDescent="0.25">
      <c r="D139" s="40" t="s">
        <v>127</v>
      </c>
      <c r="F139" s="41">
        <f>F$118</f>
        <v>-1000</v>
      </c>
      <c r="G139" s="41">
        <f t="shared" ref="G139:R139" si="49">G$118</f>
        <v>-1000</v>
      </c>
      <c r="H139" s="41">
        <f t="shared" si="49"/>
        <v>-1000</v>
      </c>
      <c r="I139" s="41">
        <f t="shared" si="49"/>
        <v>-1000</v>
      </c>
      <c r="J139" s="41">
        <f t="shared" si="49"/>
        <v>-1000</v>
      </c>
      <c r="K139" s="41">
        <f t="shared" si="49"/>
        <v>-1000</v>
      </c>
      <c r="L139" s="41">
        <f t="shared" si="49"/>
        <v>-1000</v>
      </c>
      <c r="M139" s="41">
        <f t="shared" si="49"/>
        <v>-1000</v>
      </c>
      <c r="N139" s="41">
        <f t="shared" si="49"/>
        <v>-1000</v>
      </c>
      <c r="O139" s="41">
        <f t="shared" si="49"/>
        <v>-1000</v>
      </c>
      <c r="P139" s="41">
        <f t="shared" si="49"/>
        <v>-1000</v>
      </c>
      <c r="Q139" s="41">
        <f t="shared" si="49"/>
        <v>-1000</v>
      </c>
      <c r="R139" s="41">
        <f t="shared" si="49"/>
        <v>-1000</v>
      </c>
      <c r="S139" s="38">
        <f t="shared" si="48"/>
        <v>-13000</v>
      </c>
    </row>
    <row r="140" spans="3:19" hidden="1" outlineLevel="1" x14ac:dyDescent="0.25">
      <c r="D140" s="40" t="s">
        <v>120</v>
      </c>
      <c r="F140" s="41">
        <f>IF($F$16 = 1, $F$118, 0)</f>
        <v>-1000</v>
      </c>
      <c r="G140" s="41">
        <f>IF(G$16 = 1, SUM($F$118:G$118) - SUM($F$140:F$140), 0)</f>
        <v>0</v>
      </c>
      <c r="H140" s="41">
        <f>IF(H$16 = 1, SUM($F$118:H$118) - SUM($F$140:G$140), 0)</f>
        <v>0</v>
      </c>
      <c r="I140" s="41">
        <f>IF(I$16 = 1, SUM($F$118:I$118) - SUM($F$140:H$140), 0)</f>
        <v>0</v>
      </c>
      <c r="J140" s="41">
        <f>IF(J$16 = 1, SUM($F$118:J$118) - SUM($F$140:I$140), 0)</f>
        <v>0</v>
      </c>
      <c r="K140" s="41">
        <f>IF(K$16 = 1, SUM($F$118:K$118) - SUM($F$140:J$140), 0)</f>
        <v>-5000</v>
      </c>
      <c r="L140" s="41">
        <f>IF(L$16 = 1, SUM($F$118:L$118) - SUM($F$140:K$140), 0)</f>
        <v>0</v>
      </c>
      <c r="M140" s="41">
        <f>IF(M$16 = 1, SUM($F$118:M$118) - SUM($F$140:L$140), 0)</f>
        <v>0</v>
      </c>
      <c r="N140" s="41">
        <f>IF(N$16 = 1, SUM($F$118:N$118) - SUM($F$140:M$140), 0)</f>
        <v>0</v>
      </c>
      <c r="O140" s="41">
        <f>IF(O$16 = 1, SUM($F$118:O$118) - SUM($F$140:N$140), 0)</f>
        <v>-4000</v>
      </c>
      <c r="P140" s="41">
        <f>IF(P$16 = 1, SUM($F$118:P$118) - SUM($F$140:O$140), 0)</f>
        <v>0</v>
      </c>
      <c r="Q140" s="41">
        <f>IF(Q$16 = 1, SUM($F$118:Q$118) - SUM($F$140:P$140), 0)</f>
        <v>0</v>
      </c>
      <c r="R140" s="41">
        <f>IF(R$16 = 1, SUM($F$118:R$118) - SUM($F$140:Q$140), 0)</f>
        <v>0</v>
      </c>
      <c r="S140" s="38">
        <f t="shared" si="48"/>
        <v>-10000</v>
      </c>
    </row>
    <row r="141" spans="3:19" hidden="1" outlineLevel="1" x14ac:dyDescent="0.25">
      <c r="D141" s="40" t="s">
        <v>123</v>
      </c>
      <c r="F141" s="41">
        <f>IF($F$17 = 1, $F$118, 0)</f>
        <v>0</v>
      </c>
      <c r="G141" s="41">
        <f>IF(G$17 = 1, SUM($F$118:G$118) - SUM($F$141:F$141), 0)</f>
        <v>-2000</v>
      </c>
      <c r="H141" s="41">
        <f>IF(H$17 = 1, SUM($F$118:H$118) - SUM($F$141:G$141), 0)</f>
        <v>0</v>
      </c>
      <c r="I141" s="41">
        <f>IF(I$17 = 1, SUM($F$118:I$118) - SUM($F$141:H$141), 0)</f>
        <v>0</v>
      </c>
      <c r="J141" s="41">
        <f>IF(J$17 = 1, SUM($F$118:J$118) - SUM($F$141:I$141), 0)</f>
        <v>0</v>
      </c>
      <c r="K141" s="41">
        <f>IF(K$17 = 1, SUM($F$118:K$118) - SUM($F$141:J$141), 0)</f>
        <v>0</v>
      </c>
      <c r="L141" s="41">
        <f>IF(L$17 = 1, SUM($F$118:L$118) - SUM($F$141:K$141), 0)</f>
        <v>-5000</v>
      </c>
      <c r="M141" s="41">
        <f>IF(M$17 = 1, SUM($F$118:M$118) - SUM($F$141:L$141), 0)</f>
        <v>0</v>
      </c>
      <c r="N141" s="41">
        <f>IF(N$17 = 1, SUM($F$118:N$118) - SUM($F$141:M$141), 0)</f>
        <v>0</v>
      </c>
      <c r="O141" s="41">
        <f>IF(O$17 = 1, SUM($F$118:O$118) - SUM($F$141:N$141), 0)</f>
        <v>0</v>
      </c>
      <c r="P141" s="41">
        <f>IF(P$17 = 1, SUM($F$118:P$118) - SUM($F$141:O$141), 0)</f>
        <v>-4000</v>
      </c>
      <c r="Q141" s="41">
        <f>IF(Q$17 = 1, SUM($F$118:Q$118) - SUM($F$141:P$141), 0)</f>
        <v>0</v>
      </c>
      <c r="R141" s="41">
        <f>IF(R$17 = 1, SUM($F$118:R$118) - SUM($F$141:Q$141), 0)</f>
        <v>0</v>
      </c>
      <c r="S141" s="38">
        <f t="shared" si="48"/>
        <v>-11000</v>
      </c>
    </row>
    <row r="142" spans="3:19" hidden="1" outlineLevel="1" x14ac:dyDescent="0.25">
      <c r="D142" s="40" t="s">
        <v>124</v>
      </c>
      <c r="F142" s="41">
        <f>IF($F$18 = 1, $F$118, 0)</f>
        <v>0</v>
      </c>
      <c r="G142" s="41">
        <f>IF(G$18 = 1, SUM($F$118:G$118) - SUM($F$142:F$142), 0)</f>
        <v>0</v>
      </c>
      <c r="H142" s="41">
        <f>IF(H$18 = 1, SUM($F$118:H$118) - SUM($F$142:G$142), 0)</f>
        <v>-3000</v>
      </c>
      <c r="I142" s="41">
        <f>IF(I$18 = 1, SUM($F$118:I$118) - SUM($F$142:H$142), 0)</f>
        <v>0</v>
      </c>
      <c r="J142" s="41">
        <f>IF(J$18 = 1, SUM($F$118:J$118) - SUM($F$142:I$142), 0)</f>
        <v>0</v>
      </c>
      <c r="K142" s="41">
        <f>IF(K$18 = 1, SUM($F$118:K$118) - SUM($F$142:J$142), 0)</f>
        <v>0</v>
      </c>
      <c r="L142" s="41">
        <f>IF(L$18 = 1, SUM($F$118:L$118) - SUM($F$142:K$142), 0)</f>
        <v>0</v>
      </c>
      <c r="M142" s="41">
        <f>IF(M$18 = 1, SUM($F$118:M$118) - SUM($F$142:L$142), 0)</f>
        <v>-5000</v>
      </c>
      <c r="N142" s="41">
        <f>IF(N$18 = 1, SUM($F$118:N$118) - SUM($F$142:M$142), 0)</f>
        <v>0</v>
      </c>
      <c r="O142" s="41">
        <f>IF(O$18 = 1, SUM($F$118:O$118) - SUM($F$142:N$142), 0)</f>
        <v>0</v>
      </c>
      <c r="P142" s="41">
        <f>IF(P$18 = 1, SUM($F$118:P$118) - SUM($F$142:O$142), 0)</f>
        <v>0</v>
      </c>
      <c r="Q142" s="41">
        <f>IF(Q$18 = 1, SUM($F$118:Q$118) - SUM($F$142:P$142), 0)</f>
        <v>-4000</v>
      </c>
      <c r="R142" s="41">
        <f>IF(R$18 = 1, SUM($F$118:R$118) - SUM($F$142:Q$142), 0)</f>
        <v>0</v>
      </c>
      <c r="S142" s="38">
        <f t="shared" si="48"/>
        <v>-12000</v>
      </c>
    </row>
    <row r="143" spans="3:19" hidden="1" outlineLevel="1" x14ac:dyDescent="0.25">
      <c r="D143" s="40" t="s">
        <v>125</v>
      </c>
      <c r="F143" s="41">
        <f>IF($F$19 = 1, $F$118, 0)</f>
        <v>0</v>
      </c>
      <c r="G143" s="41">
        <f>IF(G$19 = 1, SUM($F$118:G$118) - SUM($F$143:F$143), 0)</f>
        <v>0</v>
      </c>
      <c r="H143" s="41">
        <f>IF(H$19 = 1, SUM($F$118:H$118) - SUM($F$143:G$143), 0)</f>
        <v>0</v>
      </c>
      <c r="I143" s="41">
        <f>IF(I$19 = 1, SUM($F$118:I$118) - SUM($F$143:H$143), 0)</f>
        <v>-4000</v>
      </c>
      <c r="J143" s="41">
        <f>IF(J$19 = 1, SUM($F$118:J$118) - SUM($F$143:I$143), 0)</f>
        <v>0</v>
      </c>
      <c r="K143" s="41">
        <f>IF(K$19 = 1, SUM($F$118:K$118) - SUM($F$143:J$143), 0)</f>
        <v>0</v>
      </c>
      <c r="L143" s="41">
        <f>IF(L$19 = 1, SUM($F$118:L$118) - SUM($F$143:K$143), 0)</f>
        <v>0</v>
      </c>
      <c r="M143" s="41">
        <f>IF(M$19 = 1, SUM($F$118:M$118) - SUM($F$143:L$143), 0)</f>
        <v>0</v>
      </c>
      <c r="N143" s="41">
        <f>IF(N$19 = 1, SUM($F$118:N$118) - SUM($F$143:M$143), 0)</f>
        <v>-5000</v>
      </c>
      <c r="O143" s="41">
        <f>IF(O$19 = 1, SUM($F$118:O$118) - SUM($F$143:N$143), 0)</f>
        <v>0</v>
      </c>
      <c r="P143" s="41">
        <f>IF(P$19 = 1, SUM($F$118:P$118) - SUM($F$143:O$143), 0)</f>
        <v>0</v>
      </c>
      <c r="Q143" s="41">
        <f>IF(Q$19 = 1, SUM($F$118:Q$118) - SUM($F$143:P$143), 0)</f>
        <v>0</v>
      </c>
      <c r="R143" s="41">
        <f>IF(R$19 = 1, SUM($F$118:R$118) - SUM($F$143:Q$143), 0)</f>
        <v>-4000</v>
      </c>
      <c r="S143" s="38">
        <f t="shared" si="48"/>
        <v>-13000</v>
      </c>
    </row>
    <row r="144" spans="3:19" hidden="1" outlineLevel="1" x14ac:dyDescent="0.25">
      <c r="D144" s="40" t="s">
        <v>121</v>
      </c>
      <c r="F144" s="41">
        <f>IF( OR(F$16=1, F$18=1), F$118, 0)</f>
        <v>-1000</v>
      </c>
      <c r="G144" s="41">
        <f>IF( OR(G$16=1, G$18=1), SUM($F$118:G$118) - SUM($F$144:F$144), 0)</f>
        <v>0</v>
      </c>
      <c r="H144" s="41">
        <f>IF( OR(H$16=1, H$18=1), SUM($F$118:H$118) - SUM($F$144:G$144), 0)</f>
        <v>-2000</v>
      </c>
      <c r="I144" s="41">
        <f>IF( OR(I$16=1, I$18=1), SUM($F$118:I$118) - SUM($F$144:H$144), 0)</f>
        <v>0</v>
      </c>
      <c r="J144" s="41">
        <f>IF( OR(J$16=1, J$18=1), SUM($F$118:J$118) - SUM($F$144:I$144), 0)</f>
        <v>0</v>
      </c>
      <c r="K144" s="41">
        <f>IF( OR(K$16=1, K$18=1), SUM($F$118:K$118) - SUM($F$144:J$144), 0)</f>
        <v>-3000</v>
      </c>
      <c r="L144" s="41">
        <f>IF( OR(L$16=1, L$18=1), SUM($F$118:L$118) - SUM($F$144:K$144), 0)</f>
        <v>0</v>
      </c>
      <c r="M144" s="41">
        <f>IF( OR(M$16=1, M$18=1), SUM($F$118:M$118) - SUM($F$144:L$144), 0)</f>
        <v>-2000</v>
      </c>
      <c r="N144" s="41">
        <f>IF( OR(N$16=1, N$18=1), SUM($F$118:N$118) - SUM($F$144:M$144), 0)</f>
        <v>0</v>
      </c>
      <c r="O144" s="41">
        <f>IF( OR(O$16=1, O$18=1), SUM($F$118:O$118) - SUM($F$144:N$144), 0)</f>
        <v>-2000</v>
      </c>
      <c r="P144" s="41">
        <f>IF( OR(P$16=1, P$18=1), SUM($F$118:P$118) - SUM($F$144:O$144), 0)</f>
        <v>0</v>
      </c>
      <c r="Q144" s="41">
        <f>IF( OR(Q$16=1, Q$18=1), SUM($F$118:Q$118) - SUM($F$144:P$144), 0)</f>
        <v>-2000</v>
      </c>
      <c r="R144" s="41">
        <f>IF( OR(R$16=1, R$18=1), SUM($F$118:R$118) - SUM($F$144:Q$144), 0)</f>
        <v>0</v>
      </c>
      <c r="S144" s="38">
        <f t="shared" si="48"/>
        <v>-12000</v>
      </c>
    </row>
    <row r="145" spans="3:19" hidden="1" outlineLevel="1" x14ac:dyDescent="0.25">
      <c r="D145" s="40" t="s">
        <v>122</v>
      </c>
      <c r="F145" s="41">
        <f>IF( OR(F$17=1, F$19=1), F$118, 0)</f>
        <v>0</v>
      </c>
      <c r="G145" s="41">
        <f>IF( OR(G$17=1, G$19=1), SUM($F$118:G$118) - SUM($F$145:F$145), 0)</f>
        <v>-2000</v>
      </c>
      <c r="H145" s="41">
        <f>IF( OR(H$17=1, H$19=1), SUM($F$118:H$118) - SUM($F$145:G$145), 0)</f>
        <v>0</v>
      </c>
      <c r="I145" s="41">
        <f>IF( OR(I$17=1, I$19=1), SUM($F$118:I$118) - SUM($F$145:H$145), 0)</f>
        <v>-2000</v>
      </c>
      <c r="J145" s="41">
        <f>IF( OR(J$17=1, J$19=1), SUM($F$118:J$118) - SUM($F$145:I$145), 0)</f>
        <v>0</v>
      </c>
      <c r="K145" s="41">
        <f>IF( OR(K$17=1, K$19=1), SUM($F$118:K$118) - SUM($F$145:J$145), 0)</f>
        <v>0</v>
      </c>
      <c r="L145" s="41">
        <f>IF( OR(L$17=1, L$19=1), SUM($F$118:L$118) - SUM($F$145:K$145), 0)</f>
        <v>-3000</v>
      </c>
      <c r="M145" s="41">
        <f>IF( OR(M$17=1, M$19=1), SUM($F$118:M$118) - SUM($F$145:L$145), 0)</f>
        <v>0</v>
      </c>
      <c r="N145" s="41">
        <f>IF( OR(N$17=1, N$19=1), SUM($F$118:N$118) - SUM($F$145:M$145), 0)</f>
        <v>-2000</v>
      </c>
      <c r="O145" s="41">
        <f>IF( OR(O$17=1, O$19=1), SUM($F$118:O$118) - SUM($F$145:N$145), 0)</f>
        <v>0</v>
      </c>
      <c r="P145" s="41">
        <f>IF( OR(P$17=1, P$19=1), SUM($F$118:P$118) - SUM($F$145:O$145), 0)</f>
        <v>-2000</v>
      </c>
      <c r="Q145" s="41">
        <f>IF( OR(Q$17=1, Q$19=1), SUM($F$118:Q$118) - SUM($F$145:P$145), 0)</f>
        <v>0</v>
      </c>
      <c r="R145" s="41">
        <f>IF( OR(R$17=1, R$19=1), SUM($F$118:R$118) - SUM($F$145:Q$145), 0)</f>
        <v>-2000</v>
      </c>
      <c r="S145" s="38">
        <f t="shared" si="48"/>
        <v>-13000</v>
      </c>
    </row>
    <row r="146" spans="3:19" hidden="1" outlineLevel="1" x14ac:dyDescent="0.25">
      <c r="D146" s="40" t="s">
        <v>109</v>
      </c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38">
        <f t="shared" si="48"/>
        <v>0</v>
      </c>
    </row>
    <row r="147" spans="3:19" ht="5.0999999999999996" customHeight="1" x14ac:dyDescent="0.25"/>
    <row r="148" spans="3:19" collapsed="1" x14ac:dyDescent="0.25">
      <c r="C148" s="1" t="str">
        <f>C119</f>
        <v>Payroll tax</v>
      </c>
      <c r="D148" s="7" t="s">
        <v>113</v>
      </c>
      <c r="F148" s="16">
        <f>_xlfn.XLOOKUP($D$148, $D$149:$D$158, F149:F158)</f>
        <v>0</v>
      </c>
      <c r="G148" s="16">
        <f t="shared" ref="G148:R148" si="50">_xlfn.XLOOKUP($D$148, $D$149:$D$158, G149:G158)</f>
        <v>0</v>
      </c>
      <c r="H148" s="16">
        <f t="shared" si="50"/>
        <v>0</v>
      </c>
      <c r="I148" s="16">
        <f t="shared" si="50"/>
        <v>0</v>
      </c>
      <c r="J148" s="16">
        <f t="shared" si="50"/>
        <v>-5000</v>
      </c>
      <c r="K148" s="16">
        <f t="shared" si="50"/>
        <v>0</v>
      </c>
      <c r="L148" s="16">
        <f t="shared" si="50"/>
        <v>0</v>
      </c>
      <c r="M148" s="16">
        <f t="shared" si="50"/>
        <v>0</v>
      </c>
      <c r="N148" s="16">
        <f t="shared" si="50"/>
        <v>-4000</v>
      </c>
      <c r="O148" s="16">
        <f t="shared" si="50"/>
        <v>0</v>
      </c>
      <c r="P148" s="16">
        <f t="shared" si="50"/>
        <v>0</v>
      </c>
      <c r="Q148" s="16">
        <f t="shared" si="50"/>
        <v>0</v>
      </c>
      <c r="R148" s="16">
        <f t="shared" si="50"/>
        <v>-4000</v>
      </c>
      <c r="S148" s="38">
        <f>SUM(F148:R148)</f>
        <v>-13000</v>
      </c>
    </row>
    <row r="149" spans="3:19" hidden="1" outlineLevel="1" x14ac:dyDescent="0.25">
      <c r="D149" s="40" t="s">
        <v>216</v>
      </c>
      <c r="F149" s="41">
        <f>_xlfn.XLOOKUP(F$10, $F$23:$R$23, $F$119:$R$119, 0)</f>
        <v>0</v>
      </c>
      <c r="G149" s="41">
        <f t="shared" ref="G149:R149" si="51">_xlfn.XLOOKUP(G$10, $F$23:$R$23, $F$119:$R$119, 0)</f>
        <v>0</v>
      </c>
      <c r="H149" s="41">
        <f t="shared" si="51"/>
        <v>0</v>
      </c>
      <c r="I149" s="41">
        <f t="shared" si="51"/>
        <v>0</v>
      </c>
      <c r="J149" s="41">
        <f t="shared" si="51"/>
        <v>-1000</v>
      </c>
      <c r="K149" s="41">
        <f t="shared" si="51"/>
        <v>-1000</v>
      </c>
      <c r="L149" s="41">
        <f t="shared" si="51"/>
        <v>-1000</v>
      </c>
      <c r="M149" s="41">
        <f t="shared" si="51"/>
        <v>-1000</v>
      </c>
      <c r="N149" s="41">
        <f t="shared" si="51"/>
        <v>-1000</v>
      </c>
      <c r="O149" s="41">
        <f t="shared" si="51"/>
        <v>-1000</v>
      </c>
      <c r="P149" s="41">
        <f t="shared" si="51"/>
        <v>-1000</v>
      </c>
      <c r="Q149" s="41">
        <f t="shared" si="51"/>
        <v>-1000</v>
      </c>
      <c r="R149" s="41">
        <f t="shared" si="51"/>
        <v>-1000</v>
      </c>
      <c r="S149" s="38">
        <f t="shared" ref="S149:S158" si="52">SUM(F149:R149)</f>
        <v>-9000</v>
      </c>
    </row>
    <row r="150" spans="3:19" hidden="1" outlineLevel="1" x14ac:dyDescent="0.25">
      <c r="D150" s="40" t="s">
        <v>113</v>
      </c>
      <c r="F150" s="41">
        <f>IF(F$15 = 1, F$119, 0)</f>
        <v>0</v>
      </c>
      <c r="G150" s="41">
        <f>IF(G$15 = 1, SUM($F$119:G$119)- SUM($F$150:F$150), 0)</f>
        <v>0</v>
      </c>
      <c r="H150" s="41">
        <f>IF(H$15 = 1, SUM($F$119:H$119)- SUM($F$150:G$150), 0)</f>
        <v>0</v>
      </c>
      <c r="I150" s="41">
        <f>IF(I$15 = 1, SUM($F$119:I$119)- SUM($F$150:H$150), 0)</f>
        <v>0</v>
      </c>
      <c r="J150" s="41">
        <f>IF(J$15 = 1, SUM($F$119:J$119)- SUM($F$150:I$150), 0)</f>
        <v>-5000</v>
      </c>
      <c r="K150" s="41">
        <f>IF(K$15 = 1, SUM($F$119:K$119)- SUM($F$150:J$150), 0)</f>
        <v>0</v>
      </c>
      <c r="L150" s="41">
        <f>IF(L$15 = 1, SUM($F$119:L$119)- SUM($F$150:K$150), 0)</f>
        <v>0</v>
      </c>
      <c r="M150" s="41">
        <f>IF(M$15 = 1, SUM($F$119:M$119)- SUM($F$150:L$150), 0)</f>
        <v>0</v>
      </c>
      <c r="N150" s="41">
        <f>IF(N$15 = 1, SUM($F$119:N$119)- SUM($F$150:M$150), 0)</f>
        <v>-4000</v>
      </c>
      <c r="O150" s="41">
        <f>IF(O$15 = 1, SUM($F$119:O$119)- SUM($F$150:N$150), 0)</f>
        <v>0</v>
      </c>
      <c r="P150" s="41">
        <f>IF(P$15 = 1, SUM($F$119:P$119)- SUM($F$150:O$150), 0)</f>
        <v>0</v>
      </c>
      <c r="Q150" s="41">
        <f>IF(Q$15 = 1, SUM($F$119:Q$119)- SUM($F$150:P$150), 0)</f>
        <v>0</v>
      </c>
      <c r="R150" s="41">
        <f>IF(R$15 = 1, SUM($F$119:R$119)- SUM($F$150:Q$150), 0)</f>
        <v>-4000</v>
      </c>
      <c r="S150" s="38">
        <f t="shared" si="52"/>
        <v>-13000</v>
      </c>
    </row>
    <row r="151" spans="3:19" hidden="1" outlineLevel="1" x14ac:dyDescent="0.25">
      <c r="D151" s="40" t="s">
        <v>127</v>
      </c>
      <c r="F151" s="41">
        <f>F$119</f>
        <v>-1000</v>
      </c>
      <c r="G151" s="41">
        <f t="shared" ref="G151:R151" si="53">G$119</f>
        <v>-1000</v>
      </c>
      <c r="H151" s="41">
        <f t="shared" si="53"/>
        <v>-1000</v>
      </c>
      <c r="I151" s="41">
        <f t="shared" si="53"/>
        <v>-1000</v>
      </c>
      <c r="J151" s="41">
        <f t="shared" si="53"/>
        <v>-1000</v>
      </c>
      <c r="K151" s="41">
        <f t="shared" si="53"/>
        <v>-1000</v>
      </c>
      <c r="L151" s="41">
        <f t="shared" si="53"/>
        <v>-1000</v>
      </c>
      <c r="M151" s="41">
        <f t="shared" si="53"/>
        <v>-1000</v>
      </c>
      <c r="N151" s="41">
        <f t="shared" si="53"/>
        <v>-1000</v>
      </c>
      <c r="O151" s="41">
        <f t="shared" si="53"/>
        <v>-1000</v>
      </c>
      <c r="P151" s="41">
        <f t="shared" si="53"/>
        <v>-1000</v>
      </c>
      <c r="Q151" s="41">
        <f t="shared" si="53"/>
        <v>-1000</v>
      </c>
      <c r="R151" s="41">
        <f t="shared" si="53"/>
        <v>-1000</v>
      </c>
      <c r="S151" s="38">
        <f t="shared" si="52"/>
        <v>-13000</v>
      </c>
    </row>
    <row r="152" spans="3:19" hidden="1" outlineLevel="1" x14ac:dyDescent="0.25">
      <c r="D152" s="40" t="s">
        <v>120</v>
      </c>
      <c r="F152" s="41">
        <f>IF($F$16 = 1, $F$119, 0)</f>
        <v>-1000</v>
      </c>
      <c r="G152" s="41">
        <f>IF(G$16 = 1, SUM($F$119:G$119) - SUM($F$152:F$152), 0)</f>
        <v>0</v>
      </c>
      <c r="H152" s="41">
        <f>IF(H$16 = 1, SUM($F$119:H$119) - SUM($F$152:G$152), 0)</f>
        <v>0</v>
      </c>
      <c r="I152" s="41">
        <f>IF(I$16 = 1, SUM($F$119:I$119) - SUM($F$152:H$152), 0)</f>
        <v>0</v>
      </c>
      <c r="J152" s="41">
        <f>IF(J$16 = 1, SUM($F$119:J$119) - SUM($F$152:I$152), 0)</f>
        <v>0</v>
      </c>
      <c r="K152" s="41">
        <f>IF(K$16 = 1, SUM($F$119:K$119) - SUM($F$152:J$152), 0)</f>
        <v>-5000</v>
      </c>
      <c r="L152" s="41">
        <f>IF(L$16 = 1, SUM($F$119:L$119) - SUM($F$152:K$152), 0)</f>
        <v>0</v>
      </c>
      <c r="M152" s="41">
        <f>IF(M$16 = 1, SUM($F$119:M$119) - SUM($F$152:L$152), 0)</f>
        <v>0</v>
      </c>
      <c r="N152" s="41">
        <f>IF(N$16 = 1, SUM($F$119:N$119) - SUM($F$152:M$152), 0)</f>
        <v>0</v>
      </c>
      <c r="O152" s="41">
        <f>IF(O$16 = 1, SUM($F$119:O$119) - SUM($F$152:N$152), 0)</f>
        <v>-4000</v>
      </c>
      <c r="P152" s="41">
        <f>IF(P$16 = 1, SUM($F$119:P$119) - SUM($F$152:O$152), 0)</f>
        <v>0</v>
      </c>
      <c r="Q152" s="41">
        <f>IF(Q$16 = 1, SUM($F$119:Q$119) - SUM($F$152:P$152), 0)</f>
        <v>0</v>
      </c>
      <c r="R152" s="41">
        <f>IF(R$16 = 1, SUM($F$119:R$119) - SUM($F$152:Q$152), 0)</f>
        <v>0</v>
      </c>
      <c r="S152" s="38">
        <f t="shared" si="52"/>
        <v>-10000</v>
      </c>
    </row>
    <row r="153" spans="3:19" hidden="1" outlineLevel="1" x14ac:dyDescent="0.25">
      <c r="D153" s="40" t="s">
        <v>123</v>
      </c>
      <c r="F153" s="41">
        <f>IF($F$17 = 1, $F$119, 0)</f>
        <v>0</v>
      </c>
      <c r="G153" s="41">
        <f>IF(G$17 = 1, SUM($F$119:G$119) - SUM($F$153:F$153), 0)</f>
        <v>-2000</v>
      </c>
      <c r="H153" s="41">
        <f>IF(H$17 = 1, SUM($F$119:H$119) - SUM($F$153:G$153), 0)</f>
        <v>0</v>
      </c>
      <c r="I153" s="41">
        <f>IF(I$17 = 1, SUM($F$119:I$119) - SUM($F$153:H$153), 0)</f>
        <v>0</v>
      </c>
      <c r="J153" s="41">
        <f>IF(J$17 = 1, SUM($F$119:J$119) - SUM($F$153:I$153), 0)</f>
        <v>0</v>
      </c>
      <c r="K153" s="41">
        <f>IF(K$17 = 1, SUM($F$119:K$119) - SUM($F$153:J$153), 0)</f>
        <v>0</v>
      </c>
      <c r="L153" s="41">
        <f>IF(L$17 = 1, SUM($F$119:L$119) - SUM($F$153:K$153), 0)</f>
        <v>-5000</v>
      </c>
      <c r="M153" s="41">
        <f>IF(M$17 = 1, SUM($F$119:M$119) - SUM($F$153:L$153), 0)</f>
        <v>0</v>
      </c>
      <c r="N153" s="41">
        <f>IF(N$17 = 1, SUM($F$119:N$119) - SUM($F$153:M$153), 0)</f>
        <v>0</v>
      </c>
      <c r="O153" s="41">
        <f>IF(O$17 = 1, SUM($F$119:O$119) - SUM($F$153:N$153), 0)</f>
        <v>0</v>
      </c>
      <c r="P153" s="41">
        <f>IF(P$17 = 1, SUM($F$119:P$119) - SUM($F$153:O$153), 0)</f>
        <v>-4000</v>
      </c>
      <c r="Q153" s="41">
        <f>IF(Q$17 = 1, SUM($F$119:Q$119) - SUM($F$153:P$153), 0)</f>
        <v>0</v>
      </c>
      <c r="R153" s="41">
        <f>IF(R$17 = 1, SUM($F$119:R$119) - SUM($F$153:Q$153), 0)</f>
        <v>0</v>
      </c>
      <c r="S153" s="38">
        <f t="shared" si="52"/>
        <v>-11000</v>
      </c>
    </row>
    <row r="154" spans="3:19" hidden="1" outlineLevel="1" x14ac:dyDescent="0.25">
      <c r="D154" s="40" t="s">
        <v>124</v>
      </c>
      <c r="F154" s="41">
        <f>IF($F$18 = 1, $F$119, 0)</f>
        <v>0</v>
      </c>
      <c r="G154" s="41">
        <f>IF(G$18 = 1, SUM($F$119:G$119) - SUM($F$154:F$154), 0)</f>
        <v>0</v>
      </c>
      <c r="H154" s="41">
        <f>IF(H$18 = 1, SUM($F$119:H$119) - SUM($F$154:G$154), 0)</f>
        <v>-3000</v>
      </c>
      <c r="I154" s="41">
        <f>IF(I$18 = 1, SUM($F$119:I$119) - SUM($F$154:H$154), 0)</f>
        <v>0</v>
      </c>
      <c r="J154" s="41">
        <f>IF(J$18 = 1, SUM($F$119:J$119) - SUM($F$154:I$154), 0)</f>
        <v>0</v>
      </c>
      <c r="K154" s="41">
        <f>IF(K$18 = 1, SUM($F$119:K$119) - SUM($F$154:J$154), 0)</f>
        <v>0</v>
      </c>
      <c r="L154" s="41">
        <f>IF(L$18 = 1, SUM($F$119:L$119) - SUM($F$154:K$154), 0)</f>
        <v>0</v>
      </c>
      <c r="M154" s="41">
        <f>IF(M$18 = 1, SUM($F$119:M$119) - SUM($F$154:L$154), 0)</f>
        <v>-5000</v>
      </c>
      <c r="N154" s="41">
        <f>IF(N$18 = 1, SUM($F$119:N$119) - SUM($F$154:M$154), 0)</f>
        <v>0</v>
      </c>
      <c r="O154" s="41">
        <f>IF(O$18 = 1, SUM($F$119:O$119) - SUM($F$154:N$154), 0)</f>
        <v>0</v>
      </c>
      <c r="P154" s="41">
        <f>IF(P$18 = 1, SUM($F$119:P$119) - SUM($F$154:O$154), 0)</f>
        <v>0</v>
      </c>
      <c r="Q154" s="41">
        <f>IF(Q$18 = 1, SUM($F$119:Q$119) - SUM($F$154:P$154), 0)</f>
        <v>-4000</v>
      </c>
      <c r="R154" s="41">
        <f>IF(R$18 = 1, SUM($F$119:R$119) - SUM($F$154:Q$154), 0)</f>
        <v>0</v>
      </c>
      <c r="S154" s="38">
        <f t="shared" si="52"/>
        <v>-12000</v>
      </c>
    </row>
    <row r="155" spans="3:19" hidden="1" outlineLevel="1" x14ac:dyDescent="0.25">
      <c r="D155" s="40" t="s">
        <v>125</v>
      </c>
      <c r="F155" s="41">
        <f>IF($F$19 = 1, $F$119, 0)</f>
        <v>0</v>
      </c>
      <c r="G155" s="41">
        <f>IF(G$19 = 1, SUM($F$119:G$119) - SUM($F$155:F$155), 0)</f>
        <v>0</v>
      </c>
      <c r="H155" s="41">
        <f>IF(H$19 = 1, SUM($F$119:H$119) - SUM($F$155:G$155), 0)</f>
        <v>0</v>
      </c>
      <c r="I155" s="41">
        <f>IF(I$19 = 1, SUM($F$119:I$119) - SUM($F$155:H$155), 0)</f>
        <v>-4000</v>
      </c>
      <c r="J155" s="41">
        <f>IF(J$19 = 1, SUM($F$119:J$119) - SUM($F$155:I$155), 0)</f>
        <v>0</v>
      </c>
      <c r="K155" s="41">
        <f>IF(K$19 = 1, SUM($F$119:K$119) - SUM($F$155:J$155), 0)</f>
        <v>0</v>
      </c>
      <c r="L155" s="41">
        <f>IF(L$19 = 1, SUM($F$119:L$119) - SUM($F$155:K$155), 0)</f>
        <v>0</v>
      </c>
      <c r="M155" s="41">
        <f>IF(M$19 = 1, SUM($F$119:M$119) - SUM($F$155:L$155), 0)</f>
        <v>0</v>
      </c>
      <c r="N155" s="41">
        <f>IF(N$19 = 1, SUM($F$119:N$119) - SUM($F$155:M$155), 0)</f>
        <v>-5000</v>
      </c>
      <c r="O155" s="41">
        <f>IF(O$19 = 1, SUM($F$119:O$119) - SUM($F$155:N$155), 0)</f>
        <v>0</v>
      </c>
      <c r="P155" s="41">
        <f>IF(P$19 = 1, SUM($F$119:P$119) - SUM($F$155:O$155), 0)</f>
        <v>0</v>
      </c>
      <c r="Q155" s="41">
        <f>IF(Q$19 = 1, SUM($F$119:Q$119) - SUM($F$155:P$155), 0)</f>
        <v>0</v>
      </c>
      <c r="R155" s="41">
        <f>IF(R$19 = 1, SUM($F$119:R$119) - SUM($F$155:Q$155), 0)</f>
        <v>-4000</v>
      </c>
      <c r="S155" s="38">
        <f t="shared" si="52"/>
        <v>-13000</v>
      </c>
    </row>
    <row r="156" spans="3:19" hidden="1" outlineLevel="1" x14ac:dyDescent="0.25">
      <c r="D156" s="40" t="s">
        <v>121</v>
      </c>
      <c r="F156" s="41">
        <f>IF( OR(F$16=1, F$18=1), F$119, 0)</f>
        <v>-1000</v>
      </c>
      <c r="G156" s="41">
        <f>IF( OR(G$16=1, G$18=1), SUM($F$119:G$119) - SUM($F$156:F$156), 0)</f>
        <v>0</v>
      </c>
      <c r="H156" s="41">
        <f>IF( OR(H$16=1, H$18=1), SUM($F$119:H$119) - SUM($F$156:G$156), 0)</f>
        <v>-2000</v>
      </c>
      <c r="I156" s="41">
        <f>IF( OR(I$16=1, I$18=1), SUM($F$119:I$119) - SUM($F$156:H$156), 0)</f>
        <v>0</v>
      </c>
      <c r="J156" s="41">
        <f>IF( OR(J$16=1, J$18=1), SUM($F$119:J$119) - SUM($F$156:I$156), 0)</f>
        <v>0</v>
      </c>
      <c r="K156" s="41">
        <f>IF( OR(K$16=1, K$18=1), SUM($F$119:K$119) - SUM($F$156:J$156), 0)</f>
        <v>-3000</v>
      </c>
      <c r="L156" s="41">
        <f>IF( OR(L$16=1, L$18=1), SUM($F$119:L$119) - SUM($F$156:K$156), 0)</f>
        <v>0</v>
      </c>
      <c r="M156" s="41">
        <f>IF( OR(M$16=1, M$18=1), SUM($F$119:M$119) - SUM($F$156:L$156), 0)</f>
        <v>-2000</v>
      </c>
      <c r="N156" s="41">
        <f>IF( OR(N$16=1, N$18=1), SUM($F$119:N$119) - SUM($F$156:M$156), 0)</f>
        <v>0</v>
      </c>
      <c r="O156" s="41">
        <f>IF( OR(O$16=1, O$18=1), SUM($F$119:O$119) - SUM($F$156:N$156), 0)</f>
        <v>-2000</v>
      </c>
      <c r="P156" s="41">
        <f>IF( OR(P$16=1, P$18=1), SUM($F$119:P$119) - SUM($F$156:O$156), 0)</f>
        <v>0</v>
      </c>
      <c r="Q156" s="41">
        <f>IF( OR(Q$16=1, Q$18=1), SUM($F$119:Q$119) - SUM($F$156:P$156), 0)</f>
        <v>-2000</v>
      </c>
      <c r="R156" s="41">
        <f>IF( OR(R$16=1, R$18=1), SUM($F$119:R$119) - SUM($F$156:Q$156), 0)</f>
        <v>0</v>
      </c>
      <c r="S156" s="38">
        <f t="shared" si="52"/>
        <v>-12000</v>
      </c>
    </row>
    <row r="157" spans="3:19" hidden="1" outlineLevel="1" x14ac:dyDescent="0.25">
      <c r="D157" s="40" t="s">
        <v>122</v>
      </c>
      <c r="F157" s="41">
        <f>IF( OR(F$17=1, F$19=1), F$119, 0)</f>
        <v>0</v>
      </c>
      <c r="G157" s="41">
        <f>IF( OR(G$17=1, G$19=1), SUM($F$119:G$119) - SUM($F$157:F$157), 0)</f>
        <v>-2000</v>
      </c>
      <c r="H157" s="41">
        <f>IF( OR(H$17=1, H$19=1), SUM($F$119:H$119) - SUM($F$157:G$157), 0)</f>
        <v>0</v>
      </c>
      <c r="I157" s="41">
        <f>IF( OR(I$17=1, I$19=1), SUM($F$119:I$119) - SUM($F$157:H$157), 0)</f>
        <v>-2000</v>
      </c>
      <c r="J157" s="41">
        <f>IF( OR(J$17=1, J$19=1), SUM($F$119:J$119) - SUM($F$157:I$157), 0)</f>
        <v>0</v>
      </c>
      <c r="K157" s="41">
        <f>IF( OR(K$17=1, K$19=1), SUM($F$119:K$119) - SUM($F$157:J$157), 0)</f>
        <v>0</v>
      </c>
      <c r="L157" s="41">
        <f>IF( OR(L$17=1, L$19=1), SUM($F$119:L$119) - SUM($F$157:K$157), 0)</f>
        <v>-3000</v>
      </c>
      <c r="M157" s="41">
        <f>IF( OR(M$17=1, M$19=1), SUM($F$119:M$119) - SUM($F$157:L$157), 0)</f>
        <v>0</v>
      </c>
      <c r="N157" s="41">
        <f>IF( OR(N$17=1, N$19=1), SUM($F$119:N$119) - SUM($F$157:M$157), 0)</f>
        <v>-2000</v>
      </c>
      <c r="O157" s="41">
        <f>IF( OR(O$17=1, O$19=1), SUM($F$119:O$119) - SUM($F$157:N$157), 0)</f>
        <v>0</v>
      </c>
      <c r="P157" s="41">
        <f>IF( OR(P$17=1, P$19=1), SUM($F$119:P$119) - SUM($F$157:O$157), 0)</f>
        <v>-2000</v>
      </c>
      <c r="Q157" s="41">
        <f>IF( OR(Q$17=1, Q$19=1), SUM($F$119:Q$119) - SUM($F$157:P$157), 0)</f>
        <v>0</v>
      </c>
      <c r="R157" s="41">
        <f>IF( OR(R$17=1, R$19=1), SUM($F$119:R$119) - SUM($F$157:Q$157), 0)</f>
        <v>-2000</v>
      </c>
      <c r="S157" s="38">
        <f t="shared" si="52"/>
        <v>-13000</v>
      </c>
    </row>
    <row r="158" spans="3:19" hidden="1" outlineLevel="1" x14ac:dyDescent="0.25">
      <c r="D158" s="40" t="s">
        <v>109</v>
      </c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38">
        <f t="shared" si="52"/>
        <v>0</v>
      </c>
    </row>
    <row r="161" spans="3:19" x14ac:dyDescent="0.25">
      <c r="C161" s="13" t="s">
        <v>149</v>
      </c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7"/>
    </row>
    <row r="163" spans="3:19" x14ac:dyDescent="0.25">
      <c r="C163" s="9" t="s">
        <v>150</v>
      </c>
    </row>
    <row r="164" spans="3:19" x14ac:dyDescent="0.25">
      <c r="C164" s="6" t="str">
        <f>'Category lookups'!K8</f>
        <v>Property costs</v>
      </c>
      <c r="F164" s="19">
        <v>-1000</v>
      </c>
      <c r="G164" s="19">
        <v>-1000</v>
      </c>
      <c r="H164" s="19">
        <v>-1000</v>
      </c>
      <c r="I164" s="19">
        <v>-1000</v>
      </c>
      <c r="J164" s="19">
        <v>-1000</v>
      </c>
      <c r="K164" s="19">
        <v>-1000</v>
      </c>
      <c r="L164" s="19">
        <v>-1000</v>
      </c>
      <c r="M164" s="19">
        <v>-1000</v>
      </c>
      <c r="N164" s="19">
        <v>-1000</v>
      </c>
      <c r="O164" s="19">
        <v>-1000</v>
      </c>
      <c r="P164" s="19">
        <v>-1000</v>
      </c>
      <c r="Q164" s="19">
        <v>-1000</v>
      </c>
      <c r="R164" s="19">
        <v>-1000</v>
      </c>
      <c r="S164" s="38">
        <f t="shared" ref="S164:S170" si="54">SUM(F164:R164)</f>
        <v>-13000</v>
      </c>
    </row>
    <row r="165" spans="3:19" x14ac:dyDescent="0.25">
      <c r="C165" s="6" t="str">
        <f>'Category lookups'!K9</f>
        <v>Utilities</v>
      </c>
      <c r="F165" s="19">
        <v>-1000</v>
      </c>
      <c r="G165" s="19">
        <v>-1000</v>
      </c>
      <c r="H165" s="19">
        <v>-1000</v>
      </c>
      <c r="I165" s="19">
        <v>-1000</v>
      </c>
      <c r="J165" s="19">
        <v>-1000</v>
      </c>
      <c r="K165" s="19">
        <v>-1000</v>
      </c>
      <c r="L165" s="19">
        <v>-1000</v>
      </c>
      <c r="M165" s="19">
        <v>-1000</v>
      </c>
      <c r="N165" s="19">
        <v>-1000</v>
      </c>
      <c r="O165" s="19">
        <v>-1000</v>
      </c>
      <c r="P165" s="19">
        <v>-1000</v>
      </c>
      <c r="Q165" s="19">
        <v>-1000</v>
      </c>
      <c r="R165" s="19">
        <v>-1000</v>
      </c>
      <c r="S165" s="38">
        <f t="shared" si="54"/>
        <v>-13000</v>
      </c>
    </row>
    <row r="166" spans="3:19" x14ac:dyDescent="0.25">
      <c r="C166" s="6" t="str">
        <f>'Category lookups'!K10</f>
        <v>IT &amp; software</v>
      </c>
      <c r="F166" s="19">
        <v>-3000</v>
      </c>
      <c r="G166" s="19">
        <v>-3000</v>
      </c>
      <c r="H166" s="19">
        <v>-3000</v>
      </c>
      <c r="I166" s="19">
        <v>-3000</v>
      </c>
      <c r="J166" s="19">
        <v>-3000</v>
      </c>
      <c r="K166" s="19">
        <v>-3000</v>
      </c>
      <c r="L166" s="19">
        <v>-3000</v>
      </c>
      <c r="M166" s="19">
        <v>-3000</v>
      </c>
      <c r="N166" s="19">
        <v>-3000</v>
      </c>
      <c r="O166" s="19">
        <v>-3000</v>
      </c>
      <c r="P166" s="19">
        <v>-3000</v>
      </c>
      <c r="Q166" s="19">
        <v>-3000</v>
      </c>
      <c r="R166" s="19">
        <v>-3000</v>
      </c>
      <c r="S166" s="38">
        <f t="shared" si="54"/>
        <v>-39000</v>
      </c>
    </row>
    <row r="167" spans="3:19" x14ac:dyDescent="0.25">
      <c r="C167" s="6" t="str">
        <f>'Category lookups'!K11</f>
        <v>Marketing</v>
      </c>
      <c r="F167" s="19">
        <v>-1000</v>
      </c>
      <c r="G167" s="19">
        <v>-1000</v>
      </c>
      <c r="H167" s="19">
        <v>-1000</v>
      </c>
      <c r="I167" s="19">
        <v>-1000</v>
      </c>
      <c r="J167" s="19">
        <v>-1000</v>
      </c>
      <c r="K167" s="19">
        <v>-1000</v>
      </c>
      <c r="L167" s="19">
        <v>-1000</v>
      </c>
      <c r="M167" s="19">
        <v>-1000</v>
      </c>
      <c r="N167" s="19">
        <v>-1000</v>
      </c>
      <c r="O167" s="19">
        <v>-1000</v>
      </c>
      <c r="P167" s="19">
        <v>-1000</v>
      </c>
      <c r="Q167" s="19">
        <v>-1000</v>
      </c>
      <c r="R167" s="19">
        <v>-1000</v>
      </c>
      <c r="S167" s="38">
        <f t="shared" si="54"/>
        <v>-13000</v>
      </c>
    </row>
    <row r="168" spans="3:19" x14ac:dyDescent="0.25">
      <c r="C168" s="6" t="str">
        <f>'Category lookups'!K12</f>
        <v>Travel</v>
      </c>
      <c r="F168" s="19">
        <v>-1000</v>
      </c>
      <c r="G168" s="19">
        <v>-1000</v>
      </c>
      <c r="H168" s="19">
        <v>-1000</v>
      </c>
      <c r="I168" s="19">
        <v>-1000</v>
      </c>
      <c r="J168" s="19">
        <v>-1000</v>
      </c>
      <c r="K168" s="19">
        <v>-1000</v>
      </c>
      <c r="L168" s="19">
        <v>-1000</v>
      </c>
      <c r="M168" s="19">
        <v>-1000</v>
      </c>
      <c r="N168" s="19">
        <v>-1000</v>
      </c>
      <c r="O168" s="19">
        <v>-1000</v>
      </c>
      <c r="P168" s="19">
        <v>-1000</v>
      </c>
      <c r="Q168" s="19">
        <v>-1000</v>
      </c>
      <c r="R168" s="19">
        <v>-1000</v>
      </c>
      <c r="S168" s="38">
        <f t="shared" si="54"/>
        <v>-13000</v>
      </c>
    </row>
    <row r="169" spans="3:19" x14ac:dyDescent="0.25">
      <c r="C169" s="6" t="str">
        <f>'Category lookups'!K13</f>
        <v>Insurance</v>
      </c>
      <c r="F169" s="19">
        <v>-3000</v>
      </c>
      <c r="G169" s="19">
        <v>-3000</v>
      </c>
      <c r="H169" s="19">
        <v>-3000</v>
      </c>
      <c r="I169" s="19">
        <v>-3000</v>
      </c>
      <c r="J169" s="19">
        <v>-3000</v>
      </c>
      <c r="K169" s="19">
        <v>-3000</v>
      </c>
      <c r="L169" s="19">
        <v>-3000</v>
      </c>
      <c r="M169" s="19">
        <v>-3000</v>
      </c>
      <c r="N169" s="19">
        <v>-3000</v>
      </c>
      <c r="O169" s="19">
        <v>-3000</v>
      </c>
      <c r="P169" s="19">
        <v>-3000</v>
      </c>
      <c r="Q169" s="19">
        <v>-3000</v>
      </c>
      <c r="R169" s="19">
        <v>-3000</v>
      </c>
      <c r="S169" s="38">
        <f t="shared" si="54"/>
        <v>-39000</v>
      </c>
    </row>
    <row r="170" spans="3:19" x14ac:dyDescent="0.25">
      <c r="C170" s="6" t="str">
        <f>'Category lookups'!K14</f>
        <v>Other disbursements</v>
      </c>
      <c r="F170" s="19">
        <v>-1000</v>
      </c>
      <c r="G170" s="19">
        <v>-1000</v>
      </c>
      <c r="H170" s="19">
        <v>-1000</v>
      </c>
      <c r="I170" s="19">
        <v>-1000</v>
      </c>
      <c r="J170" s="19">
        <v>-1000</v>
      </c>
      <c r="K170" s="19">
        <v>-1000</v>
      </c>
      <c r="L170" s="19">
        <v>-1000</v>
      </c>
      <c r="M170" s="19">
        <v>-1000</v>
      </c>
      <c r="N170" s="19">
        <v>-1000</v>
      </c>
      <c r="O170" s="19">
        <v>-1000</v>
      </c>
      <c r="P170" s="19">
        <v>-1000</v>
      </c>
      <c r="Q170" s="19">
        <v>-1000</v>
      </c>
      <c r="R170" s="19">
        <v>-1000</v>
      </c>
      <c r="S170" s="38">
        <f t="shared" si="54"/>
        <v>-13000</v>
      </c>
    </row>
    <row r="171" spans="3:19" x14ac:dyDescent="0.25">
      <c r="C171" s="21" t="s">
        <v>152</v>
      </c>
      <c r="F171" s="36">
        <f>SUM(F164:F170)</f>
        <v>-11000</v>
      </c>
      <c r="G171" s="36">
        <f t="shared" ref="G171:S171" si="55">SUM(G164:G170)</f>
        <v>-11000</v>
      </c>
      <c r="H171" s="36">
        <f t="shared" si="55"/>
        <v>-11000</v>
      </c>
      <c r="I171" s="36">
        <f t="shared" si="55"/>
        <v>-11000</v>
      </c>
      <c r="J171" s="36">
        <f t="shared" si="55"/>
        <v>-11000</v>
      </c>
      <c r="K171" s="36">
        <f t="shared" si="55"/>
        <v>-11000</v>
      </c>
      <c r="L171" s="36">
        <f t="shared" si="55"/>
        <v>-11000</v>
      </c>
      <c r="M171" s="36">
        <f t="shared" si="55"/>
        <v>-11000</v>
      </c>
      <c r="N171" s="36">
        <f t="shared" si="55"/>
        <v>-11000</v>
      </c>
      <c r="O171" s="36">
        <f t="shared" si="55"/>
        <v>-11000</v>
      </c>
      <c r="P171" s="36">
        <f t="shared" si="55"/>
        <v>-11000</v>
      </c>
      <c r="Q171" s="36">
        <f t="shared" si="55"/>
        <v>-11000</v>
      </c>
      <c r="R171" s="36">
        <f t="shared" si="55"/>
        <v>-11000</v>
      </c>
      <c r="S171" s="36">
        <f t="shared" si="55"/>
        <v>-143000</v>
      </c>
    </row>
    <row r="173" spans="3:19" x14ac:dyDescent="0.25">
      <c r="C173" s="21" t="s">
        <v>147</v>
      </c>
    </row>
    <row r="174" spans="3:19" ht="5.0999999999999996" customHeight="1" x14ac:dyDescent="0.25"/>
    <row r="175" spans="3:19" collapsed="1" x14ac:dyDescent="0.25">
      <c r="C175" s="1" t="str">
        <f>C164</f>
        <v>Property costs</v>
      </c>
      <c r="D175" s="7" t="s">
        <v>113</v>
      </c>
      <c r="F175" s="16">
        <f>_xlfn.XLOOKUP($D$175, $D$176:$D$185, F176:F185)</f>
        <v>0</v>
      </c>
      <c r="G175" s="16">
        <f t="shared" ref="G175:R175" si="56">_xlfn.XLOOKUP($D$175, $D$176:$D$185, G176:G185)</f>
        <v>0</v>
      </c>
      <c r="H175" s="16">
        <f t="shared" si="56"/>
        <v>0</v>
      </c>
      <c r="I175" s="16">
        <f t="shared" si="56"/>
        <v>0</v>
      </c>
      <c r="J175" s="16">
        <f t="shared" si="56"/>
        <v>-5000</v>
      </c>
      <c r="K175" s="16">
        <f t="shared" si="56"/>
        <v>0</v>
      </c>
      <c r="L175" s="16">
        <f t="shared" si="56"/>
        <v>0</v>
      </c>
      <c r="M175" s="16">
        <f t="shared" si="56"/>
        <v>0</v>
      </c>
      <c r="N175" s="16">
        <f t="shared" si="56"/>
        <v>-4000</v>
      </c>
      <c r="O175" s="16">
        <f t="shared" si="56"/>
        <v>0</v>
      </c>
      <c r="P175" s="16">
        <f t="shared" si="56"/>
        <v>0</v>
      </c>
      <c r="Q175" s="16">
        <f t="shared" si="56"/>
        <v>0</v>
      </c>
      <c r="R175" s="16">
        <f t="shared" si="56"/>
        <v>-4000</v>
      </c>
      <c r="S175" s="38">
        <f>SUM(F175:R175)</f>
        <v>-13000</v>
      </c>
    </row>
    <row r="176" spans="3:19" hidden="1" outlineLevel="1" x14ac:dyDescent="0.25">
      <c r="D176" s="40" t="s">
        <v>216</v>
      </c>
      <c r="F176" s="41">
        <f>_xlfn.XLOOKUP(F$10, $F$23:$R$23, $F$164:$R$164, 0)</f>
        <v>0</v>
      </c>
      <c r="G176" s="41">
        <f t="shared" ref="G176:R176" si="57">_xlfn.XLOOKUP(G$10, $F$23:$R$23, $F$164:$R$164, 0)</f>
        <v>0</v>
      </c>
      <c r="H176" s="41">
        <f t="shared" si="57"/>
        <v>0</v>
      </c>
      <c r="I176" s="41">
        <f t="shared" si="57"/>
        <v>0</v>
      </c>
      <c r="J176" s="41">
        <f t="shared" si="57"/>
        <v>-1000</v>
      </c>
      <c r="K176" s="41">
        <f t="shared" si="57"/>
        <v>-1000</v>
      </c>
      <c r="L176" s="41">
        <f t="shared" si="57"/>
        <v>-1000</v>
      </c>
      <c r="M176" s="41">
        <f t="shared" si="57"/>
        <v>-1000</v>
      </c>
      <c r="N176" s="41">
        <f t="shared" si="57"/>
        <v>-1000</v>
      </c>
      <c r="O176" s="41">
        <f t="shared" si="57"/>
        <v>-1000</v>
      </c>
      <c r="P176" s="41">
        <f t="shared" si="57"/>
        <v>-1000</v>
      </c>
      <c r="Q176" s="41">
        <f t="shared" si="57"/>
        <v>-1000</v>
      </c>
      <c r="R176" s="41">
        <f t="shared" si="57"/>
        <v>-1000</v>
      </c>
      <c r="S176" s="38">
        <f t="shared" ref="S176:S185" si="58">SUM(F176:R176)</f>
        <v>-9000</v>
      </c>
    </row>
    <row r="177" spans="3:19" hidden="1" outlineLevel="1" x14ac:dyDescent="0.25">
      <c r="D177" s="40" t="s">
        <v>113</v>
      </c>
      <c r="F177" s="41">
        <f>IF(F$15 = 1, F$164, 0)</f>
        <v>0</v>
      </c>
      <c r="G177" s="41">
        <f>IF(G$15 = 1, SUM($F$164:G$164)- SUM($F$177:F$177), 0)</f>
        <v>0</v>
      </c>
      <c r="H177" s="41">
        <f>IF(H$15 = 1, SUM($F$164:H$164)- SUM($F$177:G$177), 0)</f>
        <v>0</v>
      </c>
      <c r="I177" s="41">
        <f>IF(I$15 = 1, SUM($F$164:I$164)- SUM($F$177:H$177), 0)</f>
        <v>0</v>
      </c>
      <c r="J177" s="41">
        <f>IF(J$15 = 1, SUM($F$164:J$164)- SUM($F$177:I$177), 0)</f>
        <v>-5000</v>
      </c>
      <c r="K177" s="41">
        <f>IF(K$15 = 1, SUM($F$164:K$164)- SUM($F$177:J$177), 0)</f>
        <v>0</v>
      </c>
      <c r="L177" s="41">
        <f>IF(L$15 = 1, SUM($F$164:L$164)- SUM($F$177:K$177), 0)</f>
        <v>0</v>
      </c>
      <c r="M177" s="41">
        <f>IF(M$15 = 1, SUM($F$164:M$164)- SUM($F$177:L$177), 0)</f>
        <v>0</v>
      </c>
      <c r="N177" s="41">
        <f>IF(N$15 = 1, SUM($F$164:N$164)- SUM($F$177:M$177), 0)</f>
        <v>-4000</v>
      </c>
      <c r="O177" s="41">
        <f>IF(O$15 = 1, SUM($F$164:O$164)- SUM($F$177:N$177), 0)</f>
        <v>0</v>
      </c>
      <c r="P177" s="41">
        <f>IF(P$15 = 1, SUM($F$164:P$164)- SUM($F$177:O$177), 0)</f>
        <v>0</v>
      </c>
      <c r="Q177" s="41">
        <f>IF(Q$15 = 1, SUM($F$164:Q$164)- SUM($F$177:P$177), 0)</f>
        <v>0</v>
      </c>
      <c r="R177" s="41">
        <f>IF(R$15 = 1, SUM($F$164:R$164)- SUM($F$177:Q$177), 0)</f>
        <v>-4000</v>
      </c>
      <c r="S177" s="38">
        <f t="shared" si="58"/>
        <v>-13000</v>
      </c>
    </row>
    <row r="178" spans="3:19" hidden="1" outlineLevel="1" x14ac:dyDescent="0.25">
      <c r="D178" s="40" t="s">
        <v>127</v>
      </c>
      <c r="F178" s="41">
        <f>F$164</f>
        <v>-1000</v>
      </c>
      <c r="G178" s="41">
        <f t="shared" ref="G178:R178" si="59">G$164</f>
        <v>-1000</v>
      </c>
      <c r="H178" s="41">
        <f t="shared" si="59"/>
        <v>-1000</v>
      </c>
      <c r="I178" s="41">
        <f t="shared" si="59"/>
        <v>-1000</v>
      </c>
      <c r="J178" s="41">
        <f t="shared" si="59"/>
        <v>-1000</v>
      </c>
      <c r="K178" s="41">
        <f t="shared" si="59"/>
        <v>-1000</v>
      </c>
      <c r="L178" s="41">
        <f t="shared" si="59"/>
        <v>-1000</v>
      </c>
      <c r="M178" s="41">
        <f t="shared" si="59"/>
        <v>-1000</v>
      </c>
      <c r="N178" s="41">
        <f t="shared" si="59"/>
        <v>-1000</v>
      </c>
      <c r="O178" s="41">
        <f t="shared" si="59"/>
        <v>-1000</v>
      </c>
      <c r="P178" s="41">
        <f t="shared" si="59"/>
        <v>-1000</v>
      </c>
      <c r="Q178" s="41">
        <f t="shared" si="59"/>
        <v>-1000</v>
      </c>
      <c r="R178" s="41">
        <f t="shared" si="59"/>
        <v>-1000</v>
      </c>
      <c r="S178" s="38">
        <f t="shared" si="58"/>
        <v>-13000</v>
      </c>
    </row>
    <row r="179" spans="3:19" hidden="1" outlineLevel="1" x14ac:dyDescent="0.25">
      <c r="D179" s="40" t="s">
        <v>120</v>
      </c>
      <c r="F179" s="41">
        <f>IF($F$16 = 1, $F$164, 0)</f>
        <v>-1000</v>
      </c>
      <c r="G179" s="41">
        <f>IF(G$16 = 1, SUM($F$164:G$164) - SUM($F$179:F$179), 0)</f>
        <v>0</v>
      </c>
      <c r="H179" s="41">
        <f>IF(H$16 = 1, SUM($F$164:H$164) - SUM($F$179:G$179), 0)</f>
        <v>0</v>
      </c>
      <c r="I179" s="41">
        <f>IF(I$16 = 1, SUM($F$164:I$164) - SUM($F$179:H$179), 0)</f>
        <v>0</v>
      </c>
      <c r="J179" s="41">
        <f>IF(J$16 = 1, SUM($F$164:J$164) - SUM($F$179:I$179), 0)</f>
        <v>0</v>
      </c>
      <c r="K179" s="41">
        <f>IF(K$16 = 1, SUM($F$164:K$164) - SUM($F$179:J$179), 0)</f>
        <v>-5000</v>
      </c>
      <c r="L179" s="41">
        <f>IF(L$16 = 1, SUM($F$164:L$164) - SUM($F$179:K$179), 0)</f>
        <v>0</v>
      </c>
      <c r="M179" s="41">
        <f>IF(M$16 = 1, SUM($F$164:M$164) - SUM($F$179:L$179), 0)</f>
        <v>0</v>
      </c>
      <c r="N179" s="41">
        <f>IF(N$16 = 1, SUM($F$164:N$164) - SUM($F$179:M$179), 0)</f>
        <v>0</v>
      </c>
      <c r="O179" s="41">
        <f>IF(O$16 = 1, SUM($F$164:O$164) - SUM($F$179:N$179), 0)</f>
        <v>-4000</v>
      </c>
      <c r="P179" s="41">
        <f>IF(P$16 = 1, SUM($F$164:P$164) - SUM($F$179:O$179), 0)</f>
        <v>0</v>
      </c>
      <c r="Q179" s="41">
        <f>IF(Q$16 = 1, SUM($F$164:Q$164) - SUM($F$179:P$179), 0)</f>
        <v>0</v>
      </c>
      <c r="R179" s="41">
        <f>IF(R$16 = 1, SUM($F$164:R$164) - SUM($F$179:Q$179), 0)</f>
        <v>0</v>
      </c>
      <c r="S179" s="38">
        <f t="shared" si="58"/>
        <v>-10000</v>
      </c>
    </row>
    <row r="180" spans="3:19" hidden="1" outlineLevel="1" x14ac:dyDescent="0.25">
      <c r="D180" s="40" t="s">
        <v>123</v>
      </c>
      <c r="F180" s="41">
        <f>IF($F$17 = 1, $F$164, 0)</f>
        <v>0</v>
      </c>
      <c r="G180" s="41">
        <f>IF(G$17 = 1, SUM($F$164:G$164) - SUM($F$180:F$180), 0)</f>
        <v>-2000</v>
      </c>
      <c r="H180" s="41">
        <f>IF(H$17 = 1, SUM($F$164:H$164) - SUM($F$180:G$180), 0)</f>
        <v>0</v>
      </c>
      <c r="I180" s="41">
        <f>IF(I$17 = 1, SUM($F$164:I$164) - SUM($F$180:H$180), 0)</f>
        <v>0</v>
      </c>
      <c r="J180" s="41">
        <f>IF(J$17 = 1, SUM($F$164:J$164) - SUM($F$180:I$180), 0)</f>
        <v>0</v>
      </c>
      <c r="K180" s="41">
        <f>IF(K$17 = 1, SUM($F$164:K$164) - SUM($F$180:J$180), 0)</f>
        <v>0</v>
      </c>
      <c r="L180" s="41">
        <f>IF(L$17 = 1, SUM($F$164:L$164) - SUM($F$180:K$180), 0)</f>
        <v>-5000</v>
      </c>
      <c r="M180" s="41">
        <f>IF(M$17 = 1, SUM($F$164:M$164) - SUM($F$180:L$180), 0)</f>
        <v>0</v>
      </c>
      <c r="N180" s="41">
        <f>IF(N$17 = 1, SUM($F$164:N$164) - SUM($F$180:M$180), 0)</f>
        <v>0</v>
      </c>
      <c r="O180" s="41">
        <f>IF(O$17 = 1, SUM($F$164:O$164) - SUM($F$180:N$180), 0)</f>
        <v>0</v>
      </c>
      <c r="P180" s="41">
        <f>IF(P$17 = 1, SUM($F$164:P$164) - SUM($F$180:O$180), 0)</f>
        <v>-4000</v>
      </c>
      <c r="Q180" s="41">
        <f>IF(Q$17 = 1, SUM($F$164:Q$164) - SUM($F$180:P$180), 0)</f>
        <v>0</v>
      </c>
      <c r="R180" s="41">
        <f>IF(R$17 = 1, SUM($F$164:R$164) - SUM($F$180:Q$180), 0)</f>
        <v>0</v>
      </c>
      <c r="S180" s="38">
        <f t="shared" si="58"/>
        <v>-11000</v>
      </c>
    </row>
    <row r="181" spans="3:19" hidden="1" outlineLevel="1" x14ac:dyDescent="0.25">
      <c r="D181" s="40" t="s">
        <v>124</v>
      </c>
      <c r="F181" s="41">
        <f>IF($F$18 = 1, $F$164, 0)</f>
        <v>0</v>
      </c>
      <c r="G181" s="41">
        <f>IF(G$18 = 1, SUM($F$164:G$164) - SUM($F$181:F$181), 0)</f>
        <v>0</v>
      </c>
      <c r="H181" s="41">
        <f>IF(H$18 = 1, SUM($F$164:H$164) - SUM($F$181:G$181), 0)</f>
        <v>-3000</v>
      </c>
      <c r="I181" s="41">
        <f>IF(I$18 = 1, SUM($F$164:I$164) - SUM($F$181:H$181), 0)</f>
        <v>0</v>
      </c>
      <c r="J181" s="41">
        <f>IF(J$18 = 1, SUM($F$164:J$164) - SUM($F$181:I$181), 0)</f>
        <v>0</v>
      </c>
      <c r="K181" s="41">
        <f>IF(K$18 = 1, SUM($F$164:K$164) - SUM($F$181:J$181), 0)</f>
        <v>0</v>
      </c>
      <c r="L181" s="41">
        <f>IF(L$18 = 1, SUM($F$164:L$164) - SUM($F$181:K$181), 0)</f>
        <v>0</v>
      </c>
      <c r="M181" s="41">
        <f>IF(M$18 = 1, SUM($F$164:M$164) - SUM($F$181:L$181), 0)</f>
        <v>-5000</v>
      </c>
      <c r="N181" s="41">
        <f>IF(N$18 = 1, SUM($F$164:N$164) - SUM($F$181:M$181), 0)</f>
        <v>0</v>
      </c>
      <c r="O181" s="41">
        <f>IF(O$18 = 1, SUM($F$164:O$164) - SUM($F$181:N$181), 0)</f>
        <v>0</v>
      </c>
      <c r="P181" s="41">
        <f>IF(P$18 = 1, SUM($F$164:P$164) - SUM($F$181:O$181), 0)</f>
        <v>0</v>
      </c>
      <c r="Q181" s="41">
        <f>IF(Q$18 = 1, SUM($F$164:Q$164) - SUM($F$181:P$181), 0)</f>
        <v>-4000</v>
      </c>
      <c r="R181" s="41">
        <f>IF(R$18 = 1, SUM($F$164:R$164) - SUM($F$181:Q$181), 0)</f>
        <v>0</v>
      </c>
      <c r="S181" s="38">
        <f t="shared" si="58"/>
        <v>-12000</v>
      </c>
    </row>
    <row r="182" spans="3:19" hidden="1" outlineLevel="1" x14ac:dyDescent="0.25">
      <c r="D182" s="40" t="s">
        <v>125</v>
      </c>
      <c r="F182" s="41">
        <f>IF($F$19 = 1, $F$164, 0)</f>
        <v>0</v>
      </c>
      <c r="G182" s="41">
        <f>IF(G$19 = 1, SUM($F$164:G$164) - SUM($F$182:F$182), 0)</f>
        <v>0</v>
      </c>
      <c r="H182" s="41">
        <f>IF(H$19 = 1, SUM($F$164:H$164) - SUM($F$182:G$182), 0)</f>
        <v>0</v>
      </c>
      <c r="I182" s="41">
        <f>IF(I$19 = 1, SUM($F$164:I$164) - SUM($F$182:H$182), 0)</f>
        <v>-4000</v>
      </c>
      <c r="J182" s="41">
        <f>IF(J$19 = 1, SUM($F$164:J$164) - SUM($F$182:I$182), 0)</f>
        <v>0</v>
      </c>
      <c r="K182" s="41">
        <f>IF(K$19 = 1, SUM($F$164:K$164) - SUM($F$182:J$182), 0)</f>
        <v>0</v>
      </c>
      <c r="L182" s="41">
        <f>IF(L$19 = 1, SUM($F$164:L$164) - SUM($F$182:K$182), 0)</f>
        <v>0</v>
      </c>
      <c r="M182" s="41">
        <f>IF(M$19 = 1, SUM($F$164:M$164) - SUM($F$182:L$182), 0)</f>
        <v>0</v>
      </c>
      <c r="N182" s="41">
        <f>IF(N$19 = 1, SUM($F$164:N$164) - SUM($F$182:M$182), 0)</f>
        <v>-5000</v>
      </c>
      <c r="O182" s="41">
        <f>IF(O$19 = 1, SUM($F$164:O$164) - SUM($F$182:N$182), 0)</f>
        <v>0</v>
      </c>
      <c r="P182" s="41">
        <f>IF(P$19 = 1, SUM($F$164:P$164) - SUM($F$182:O$182), 0)</f>
        <v>0</v>
      </c>
      <c r="Q182" s="41">
        <f>IF(Q$19 = 1, SUM($F$164:Q$164) - SUM($F$182:P$182), 0)</f>
        <v>0</v>
      </c>
      <c r="R182" s="41">
        <f>IF(R$19 = 1, SUM($F$164:R$164) - SUM($F$182:Q$182), 0)</f>
        <v>-4000</v>
      </c>
      <c r="S182" s="38">
        <f t="shared" si="58"/>
        <v>-13000</v>
      </c>
    </row>
    <row r="183" spans="3:19" hidden="1" outlineLevel="1" x14ac:dyDescent="0.25">
      <c r="D183" s="40" t="s">
        <v>121</v>
      </c>
      <c r="F183" s="41">
        <f>IF( OR(F$16=1, F$18=1), F$164, 0)</f>
        <v>-1000</v>
      </c>
      <c r="G183" s="41">
        <f>IF( OR(G$16=1, G$18=1), SUM($F$164:G$164) - SUM($F$183:F$183), 0)</f>
        <v>0</v>
      </c>
      <c r="H183" s="41">
        <f>IF( OR(H$16=1, H$18=1), SUM($F$164:H$164) - SUM($F$183:G$183), 0)</f>
        <v>-2000</v>
      </c>
      <c r="I183" s="41">
        <f>IF( OR(I$16=1, I$18=1), SUM($F$164:I$164) - SUM($F$183:H$183), 0)</f>
        <v>0</v>
      </c>
      <c r="J183" s="41">
        <f>IF( OR(J$16=1, J$18=1), SUM($F$164:J$164) - SUM($F$183:I$183), 0)</f>
        <v>0</v>
      </c>
      <c r="K183" s="41">
        <f>IF( OR(K$16=1, K$18=1), SUM($F$164:K$164) - SUM($F$183:J$183), 0)</f>
        <v>-3000</v>
      </c>
      <c r="L183" s="41">
        <f>IF( OR(L$16=1, L$18=1), SUM($F$164:L$164) - SUM($F$183:K$183), 0)</f>
        <v>0</v>
      </c>
      <c r="M183" s="41">
        <f>IF( OR(M$16=1, M$18=1), SUM($F$164:M$164) - SUM($F$183:L$183), 0)</f>
        <v>-2000</v>
      </c>
      <c r="N183" s="41">
        <f>IF( OR(N$16=1, N$18=1), SUM($F$164:N$164) - SUM($F$183:M$183), 0)</f>
        <v>0</v>
      </c>
      <c r="O183" s="41">
        <f>IF( OR(O$16=1, O$18=1), SUM($F$164:O$164) - SUM($F$183:N$183), 0)</f>
        <v>-2000</v>
      </c>
      <c r="P183" s="41">
        <f>IF( OR(P$16=1, P$18=1), SUM($F$164:P$164) - SUM($F$183:O$183), 0)</f>
        <v>0</v>
      </c>
      <c r="Q183" s="41">
        <f>IF( OR(Q$16=1, Q$18=1), SUM($F$164:Q$164) - SUM($F$183:P$183), 0)</f>
        <v>-2000</v>
      </c>
      <c r="R183" s="41">
        <f>IF( OR(R$16=1, R$18=1), SUM($F$164:R$164) - SUM($F$183:Q$183), 0)</f>
        <v>0</v>
      </c>
      <c r="S183" s="38">
        <f t="shared" si="58"/>
        <v>-12000</v>
      </c>
    </row>
    <row r="184" spans="3:19" hidden="1" outlineLevel="1" x14ac:dyDescent="0.25">
      <c r="D184" s="40" t="s">
        <v>122</v>
      </c>
      <c r="F184" s="41">
        <f>IF( OR(F$17=1, F$19=1), F$164, 0)</f>
        <v>0</v>
      </c>
      <c r="G184" s="41">
        <f>IF( OR(G$17=1, G$19=1), SUM($F$164:G$164) - SUM($F$184:F$184), 0)</f>
        <v>-2000</v>
      </c>
      <c r="H184" s="41">
        <f>IF( OR(H$17=1, H$19=1), SUM($F$164:H$164) - SUM($F$184:G$184), 0)</f>
        <v>0</v>
      </c>
      <c r="I184" s="41">
        <f>IF( OR(I$17=1, I$19=1), SUM($F$164:I$164) - SUM($F$184:H$184), 0)</f>
        <v>-2000</v>
      </c>
      <c r="J184" s="41">
        <f>IF( OR(J$17=1, J$19=1), SUM($F$164:J$164) - SUM($F$184:I$184), 0)</f>
        <v>0</v>
      </c>
      <c r="K184" s="41">
        <f>IF( OR(K$17=1, K$19=1), SUM($F$164:K$164) - SUM($F$184:J$184), 0)</f>
        <v>0</v>
      </c>
      <c r="L184" s="41">
        <f>IF( OR(L$17=1, L$19=1), SUM($F$164:L$164) - SUM($F$184:K$184), 0)</f>
        <v>-3000</v>
      </c>
      <c r="M184" s="41">
        <f>IF( OR(M$17=1, M$19=1), SUM($F$164:M$164) - SUM($F$184:L$184), 0)</f>
        <v>0</v>
      </c>
      <c r="N184" s="41">
        <f>IF( OR(N$17=1, N$19=1), SUM($F$164:N$164) - SUM($F$184:M$184), 0)</f>
        <v>-2000</v>
      </c>
      <c r="O184" s="41">
        <f>IF( OR(O$17=1, O$19=1), SUM($F$164:O$164) - SUM($F$184:N$184), 0)</f>
        <v>0</v>
      </c>
      <c r="P184" s="41">
        <f>IF( OR(P$17=1, P$19=1), SUM($F$164:P$164) - SUM($F$184:O$184), 0)</f>
        <v>-2000</v>
      </c>
      <c r="Q184" s="41">
        <f>IF( OR(Q$17=1, Q$19=1), SUM($F$164:Q$164) - SUM($F$184:P$184), 0)</f>
        <v>0</v>
      </c>
      <c r="R184" s="41">
        <f>IF( OR(R$17=1, R$19=1), SUM($F$164:R$164) - SUM($F$184:Q$184), 0)</f>
        <v>-2000</v>
      </c>
      <c r="S184" s="38">
        <f t="shared" si="58"/>
        <v>-13000</v>
      </c>
    </row>
    <row r="185" spans="3:19" hidden="1" outlineLevel="1" x14ac:dyDescent="0.25">
      <c r="D185" s="40" t="s">
        <v>109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38">
        <f t="shared" si="58"/>
        <v>0</v>
      </c>
    </row>
    <row r="186" spans="3:19" ht="5.0999999999999996" customHeight="1" x14ac:dyDescent="0.25"/>
    <row r="187" spans="3:19" collapsed="1" x14ac:dyDescent="0.25">
      <c r="C187" s="1" t="str">
        <f>C165</f>
        <v>Utilities</v>
      </c>
      <c r="D187" s="7" t="s">
        <v>113</v>
      </c>
      <c r="F187" s="16">
        <f>_xlfn.XLOOKUP($D$187, $D$188:$D$197, F188:F197)</f>
        <v>0</v>
      </c>
      <c r="G187" s="16">
        <f t="shared" ref="G187:R187" si="60">_xlfn.XLOOKUP($D$187, $D$188:$D$197, G188:G197)</f>
        <v>0</v>
      </c>
      <c r="H187" s="16">
        <f t="shared" si="60"/>
        <v>0</v>
      </c>
      <c r="I187" s="16">
        <f t="shared" si="60"/>
        <v>0</v>
      </c>
      <c r="J187" s="16">
        <f t="shared" si="60"/>
        <v>-5000</v>
      </c>
      <c r="K187" s="16">
        <f t="shared" si="60"/>
        <v>0</v>
      </c>
      <c r="L187" s="16">
        <f t="shared" si="60"/>
        <v>0</v>
      </c>
      <c r="M187" s="16">
        <f t="shared" si="60"/>
        <v>0</v>
      </c>
      <c r="N187" s="16">
        <f t="shared" si="60"/>
        <v>-4000</v>
      </c>
      <c r="O187" s="16">
        <f t="shared" si="60"/>
        <v>0</v>
      </c>
      <c r="P187" s="16">
        <f t="shared" si="60"/>
        <v>0</v>
      </c>
      <c r="Q187" s="16">
        <f t="shared" si="60"/>
        <v>0</v>
      </c>
      <c r="R187" s="16">
        <f t="shared" si="60"/>
        <v>-4000</v>
      </c>
      <c r="S187" s="38">
        <f>SUM(F187:R187)</f>
        <v>-13000</v>
      </c>
    </row>
    <row r="188" spans="3:19" hidden="1" outlineLevel="1" x14ac:dyDescent="0.25">
      <c r="D188" s="40" t="s">
        <v>216</v>
      </c>
      <c r="F188" s="41">
        <f>_xlfn.XLOOKUP(F$10, $F$23:$R$23, $F$165:$R$165, 0)</f>
        <v>0</v>
      </c>
      <c r="G188" s="41">
        <f t="shared" ref="G188:R188" si="61">_xlfn.XLOOKUP(G$10, $F$23:$R$23, $F$165:$R$165, 0)</f>
        <v>0</v>
      </c>
      <c r="H188" s="41">
        <f t="shared" si="61"/>
        <v>0</v>
      </c>
      <c r="I188" s="41">
        <f t="shared" si="61"/>
        <v>0</v>
      </c>
      <c r="J188" s="41">
        <f t="shared" si="61"/>
        <v>-1000</v>
      </c>
      <c r="K188" s="41">
        <f t="shared" si="61"/>
        <v>-1000</v>
      </c>
      <c r="L188" s="41">
        <f t="shared" si="61"/>
        <v>-1000</v>
      </c>
      <c r="M188" s="41">
        <f t="shared" si="61"/>
        <v>-1000</v>
      </c>
      <c r="N188" s="41">
        <f t="shared" si="61"/>
        <v>-1000</v>
      </c>
      <c r="O188" s="41">
        <f t="shared" si="61"/>
        <v>-1000</v>
      </c>
      <c r="P188" s="41">
        <f t="shared" si="61"/>
        <v>-1000</v>
      </c>
      <c r="Q188" s="41">
        <f t="shared" si="61"/>
        <v>-1000</v>
      </c>
      <c r="R188" s="41">
        <f t="shared" si="61"/>
        <v>-1000</v>
      </c>
      <c r="S188" s="38">
        <f t="shared" ref="S188:S197" si="62">SUM(F188:R188)</f>
        <v>-9000</v>
      </c>
    </row>
    <row r="189" spans="3:19" hidden="1" outlineLevel="1" x14ac:dyDescent="0.25">
      <c r="D189" s="40" t="s">
        <v>113</v>
      </c>
      <c r="F189" s="41">
        <f>IF(F$15 = 1, F$165, 0)</f>
        <v>0</v>
      </c>
      <c r="G189" s="41">
        <f>IF(G$15 = 1, SUM($F$165:G$165)- SUM($F$189:F$189), 0)</f>
        <v>0</v>
      </c>
      <c r="H189" s="41">
        <f>IF(H$15 = 1, SUM($F$165:H$165)- SUM($F$189:G$189), 0)</f>
        <v>0</v>
      </c>
      <c r="I189" s="41">
        <f>IF(I$15 = 1, SUM($F$165:I$165)- SUM($F$189:H$189), 0)</f>
        <v>0</v>
      </c>
      <c r="J189" s="41">
        <f>IF(J$15 = 1, SUM($F$165:J$165)- SUM($F$189:I$189), 0)</f>
        <v>-5000</v>
      </c>
      <c r="K189" s="41">
        <f>IF(K$15 = 1, SUM($F$165:K$165)- SUM($F$189:J$189), 0)</f>
        <v>0</v>
      </c>
      <c r="L189" s="41">
        <f>IF(L$15 = 1, SUM($F$165:L$165)- SUM($F$189:K$189), 0)</f>
        <v>0</v>
      </c>
      <c r="M189" s="41">
        <f>IF(M$15 = 1, SUM($F$165:M$165)- SUM($F$189:L$189), 0)</f>
        <v>0</v>
      </c>
      <c r="N189" s="41">
        <f>IF(N$15 = 1, SUM($F$165:N$165)- SUM($F$189:M$189), 0)</f>
        <v>-4000</v>
      </c>
      <c r="O189" s="41">
        <f>IF(O$15 = 1, SUM($F$165:O$165)- SUM($F$189:N$189), 0)</f>
        <v>0</v>
      </c>
      <c r="P189" s="41">
        <f>IF(P$15 = 1, SUM($F$165:P$165)- SUM($F$189:O$189), 0)</f>
        <v>0</v>
      </c>
      <c r="Q189" s="41">
        <f>IF(Q$15 = 1, SUM($F$165:Q$165)- SUM($F$189:P$189), 0)</f>
        <v>0</v>
      </c>
      <c r="R189" s="41">
        <f>IF(R$15 = 1, SUM($F$165:R$165)- SUM($F$189:Q$189), 0)</f>
        <v>-4000</v>
      </c>
      <c r="S189" s="38">
        <f t="shared" si="62"/>
        <v>-13000</v>
      </c>
    </row>
    <row r="190" spans="3:19" hidden="1" outlineLevel="1" x14ac:dyDescent="0.25">
      <c r="D190" s="40" t="s">
        <v>127</v>
      </c>
      <c r="F190" s="41">
        <f>F$165</f>
        <v>-1000</v>
      </c>
      <c r="G190" s="41">
        <f t="shared" ref="G190:R190" si="63">G$165</f>
        <v>-1000</v>
      </c>
      <c r="H190" s="41">
        <f t="shared" si="63"/>
        <v>-1000</v>
      </c>
      <c r="I190" s="41">
        <f t="shared" si="63"/>
        <v>-1000</v>
      </c>
      <c r="J190" s="41">
        <f t="shared" si="63"/>
        <v>-1000</v>
      </c>
      <c r="K190" s="41">
        <f t="shared" si="63"/>
        <v>-1000</v>
      </c>
      <c r="L190" s="41">
        <f t="shared" si="63"/>
        <v>-1000</v>
      </c>
      <c r="M190" s="41">
        <f t="shared" si="63"/>
        <v>-1000</v>
      </c>
      <c r="N190" s="41">
        <f t="shared" si="63"/>
        <v>-1000</v>
      </c>
      <c r="O190" s="41">
        <f t="shared" si="63"/>
        <v>-1000</v>
      </c>
      <c r="P190" s="41">
        <f t="shared" si="63"/>
        <v>-1000</v>
      </c>
      <c r="Q190" s="41">
        <f t="shared" si="63"/>
        <v>-1000</v>
      </c>
      <c r="R190" s="41">
        <f t="shared" si="63"/>
        <v>-1000</v>
      </c>
      <c r="S190" s="38">
        <f t="shared" si="62"/>
        <v>-13000</v>
      </c>
    </row>
    <row r="191" spans="3:19" hidden="1" outlineLevel="1" x14ac:dyDescent="0.25">
      <c r="D191" s="40" t="s">
        <v>120</v>
      </c>
      <c r="F191" s="41">
        <f>IF($F$16 = 1, $F$165, 0)</f>
        <v>-1000</v>
      </c>
      <c r="G191" s="41">
        <f>IF(G$16 = 1, SUM($F$165:G$165) - SUM($F$191:F$191), 0)</f>
        <v>0</v>
      </c>
      <c r="H191" s="41">
        <f>IF(H$16 = 1, SUM($F$165:H$165) - SUM($F$191:G$191), 0)</f>
        <v>0</v>
      </c>
      <c r="I191" s="41">
        <f>IF(I$16 = 1, SUM($F$165:I$165) - SUM($F$191:H$191), 0)</f>
        <v>0</v>
      </c>
      <c r="J191" s="41">
        <f>IF(J$16 = 1, SUM($F$165:J$165) - SUM($F$191:I$191), 0)</f>
        <v>0</v>
      </c>
      <c r="K191" s="41">
        <f>IF(K$16 = 1, SUM($F$165:K$165) - SUM($F$191:J$191), 0)</f>
        <v>-5000</v>
      </c>
      <c r="L191" s="41">
        <f>IF(L$16 = 1, SUM($F$165:L$165) - SUM($F$191:K$191), 0)</f>
        <v>0</v>
      </c>
      <c r="M191" s="41">
        <f>IF(M$16 = 1, SUM($F$165:M$165) - SUM($F$191:L$191), 0)</f>
        <v>0</v>
      </c>
      <c r="N191" s="41">
        <f>IF(N$16 = 1, SUM($F$165:N$165) - SUM($F$191:M$191), 0)</f>
        <v>0</v>
      </c>
      <c r="O191" s="41">
        <f>IF(O$16 = 1, SUM($F$165:O$165) - SUM($F$191:N$191), 0)</f>
        <v>-4000</v>
      </c>
      <c r="P191" s="41">
        <f>IF(P$16 = 1, SUM($F$165:P$165) - SUM($F$191:O$191), 0)</f>
        <v>0</v>
      </c>
      <c r="Q191" s="41">
        <f>IF(Q$16 = 1, SUM($F$165:Q$165) - SUM($F$191:P$191), 0)</f>
        <v>0</v>
      </c>
      <c r="R191" s="41">
        <f>IF(R$16 = 1, SUM($F$165:R$165) - SUM($F$191:Q$191), 0)</f>
        <v>0</v>
      </c>
      <c r="S191" s="38">
        <f t="shared" si="62"/>
        <v>-10000</v>
      </c>
    </row>
    <row r="192" spans="3:19" hidden="1" outlineLevel="1" x14ac:dyDescent="0.25">
      <c r="D192" s="40" t="s">
        <v>123</v>
      </c>
      <c r="F192" s="41">
        <f>IF($F$17 = 1, $F$165, 0)</f>
        <v>0</v>
      </c>
      <c r="G192" s="41">
        <f>IF(G$17 = 1, SUM($F$165:G$165) - SUM($F$192:F$192), 0)</f>
        <v>-2000</v>
      </c>
      <c r="H192" s="41">
        <f>IF(H$17 = 1, SUM($F$165:H$165) - SUM($F$192:G$192), 0)</f>
        <v>0</v>
      </c>
      <c r="I192" s="41">
        <f>IF(I$17 = 1, SUM($F$165:I$165) - SUM($F$192:H$192), 0)</f>
        <v>0</v>
      </c>
      <c r="J192" s="41">
        <f>IF(J$17 = 1, SUM($F$165:J$165) - SUM($F$192:I$192), 0)</f>
        <v>0</v>
      </c>
      <c r="K192" s="41">
        <f>IF(K$17 = 1, SUM($F$165:K$165) - SUM($F$192:J$192), 0)</f>
        <v>0</v>
      </c>
      <c r="L192" s="41">
        <f>IF(L$17 = 1, SUM($F$165:L$165) - SUM($F$192:K$192), 0)</f>
        <v>-5000</v>
      </c>
      <c r="M192" s="41">
        <f>IF(M$17 = 1, SUM($F$165:M$165) - SUM($F$192:L$192), 0)</f>
        <v>0</v>
      </c>
      <c r="N192" s="41">
        <f>IF(N$17 = 1, SUM($F$165:N$165) - SUM($F$192:M$192), 0)</f>
        <v>0</v>
      </c>
      <c r="O192" s="41">
        <f>IF(O$17 = 1, SUM($F$165:O$165) - SUM($F$192:N$192), 0)</f>
        <v>0</v>
      </c>
      <c r="P192" s="41">
        <f>IF(P$17 = 1, SUM($F$165:P$165) - SUM($F$192:O$192), 0)</f>
        <v>-4000</v>
      </c>
      <c r="Q192" s="41">
        <f>IF(Q$17 = 1, SUM($F$165:Q$165) - SUM($F$192:P$192), 0)</f>
        <v>0</v>
      </c>
      <c r="R192" s="41">
        <f>IF(R$17 = 1, SUM($F$165:R$165) - SUM($F$192:Q$192), 0)</f>
        <v>0</v>
      </c>
      <c r="S192" s="38">
        <f t="shared" si="62"/>
        <v>-11000</v>
      </c>
    </row>
    <row r="193" spans="3:19" hidden="1" outlineLevel="1" x14ac:dyDescent="0.25">
      <c r="D193" s="40" t="s">
        <v>124</v>
      </c>
      <c r="F193" s="41">
        <f>IF($F$18 = 1, $F$165, 0)</f>
        <v>0</v>
      </c>
      <c r="G193" s="41">
        <f>IF(G$18 = 1, SUM($F$165:G$165) - SUM($F$193:F$193), 0)</f>
        <v>0</v>
      </c>
      <c r="H193" s="41">
        <f>IF(H$18 = 1, SUM($F$165:H$165) - SUM($F$193:G$193), 0)</f>
        <v>-3000</v>
      </c>
      <c r="I193" s="41">
        <f>IF(I$18 = 1, SUM($F$165:I$165) - SUM($F$193:H$193), 0)</f>
        <v>0</v>
      </c>
      <c r="J193" s="41">
        <f>IF(J$18 = 1, SUM($F$165:J$165) - SUM($F$193:I$193), 0)</f>
        <v>0</v>
      </c>
      <c r="K193" s="41">
        <f>IF(K$18 = 1, SUM($F$165:K$165) - SUM($F$193:J$193), 0)</f>
        <v>0</v>
      </c>
      <c r="L193" s="41">
        <f>IF(L$18 = 1, SUM($F$165:L$165) - SUM($F$193:K$193), 0)</f>
        <v>0</v>
      </c>
      <c r="M193" s="41">
        <f>IF(M$18 = 1, SUM($F$165:M$165) - SUM($F$193:L$193), 0)</f>
        <v>-5000</v>
      </c>
      <c r="N193" s="41">
        <f>IF(N$18 = 1, SUM($F$165:N$165) - SUM($F$193:M$193), 0)</f>
        <v>0</v>
      </c>
      <c r="O193" s="41">
        <f>IF(O$18 = 1, SUM($F$165:O$165) - SUM($F$193:N$193), 0)</f>
        <v>0</v>
      </c>
      <c r="P193" s="41">
        <f>IF(P$18 = 1, SUM($F$165:P$165) - SUM($F$193:O$193), 0)</f>
        <v>0</v>
      </c>
      <c r="Q193" s="41">
        <f>IF(Q$18 = 1, SUM($F$165:Q$165) - SUM($F$193:P$193), 0)</f>
        <v>-4000</v>
      </c>
      <c r="R193" s="41">
        <f>IF(R$18 = 1, SUM($F$165:R$165) - SUM($F$193:Q$193), 0)</f>
        <v>0</v>
      </c>
      <c r="S193" s="38">
        <f t="shared" si="62"/>
        <v>-12000</v>
      </c>
    </row>
    <row r="194" spans="3:19" hidden="1" outlineLevel="1" x14ac:dyDescent="0.25">
      <c r="D194" s="40" t="s">
        <v>125</v>
      </c>
      <c r="F194" s="41">
        <f>IF($F$19 = 1, $F$165, 0)</f>
        <v>0</v>
      </c>
      <c r="G194" s="41">
        <f>IF(G$19 = 1, SUM($F$165:G$165) - SUM($F$194:F$194), 0)</f>
        <v>0</v>
      </c>
      <c r="H194" s="41">
        <f>IF(H$19 = 1, SUM($F$165:H$165) - SUM($F$194:G$194), 0)</f>
        <v>0</v>
      </c>
      <c r="I194" s="41">
        <f>IF(I$19 = 1, SUM($F$165:I$165) - SUM($F$194:H$194), 0)</f>
        <v>-4000</v>
      </c>
      <c r="J194" s="41">
        <f>IF(J$19 = 1, SUM($F$165:J$165) - SUM($F$194:I$194), 0)</f>
        <v>0</v>
      </c>
      <c r="K194" s="41">
        <f>IF(K$19 = 1, SUM($F$165:K$165) - SUM($F$194:J$194), 0)</f>
        <v>0</v>
      </c>
      <c r="L194" s="41">
        <f>IF(L$19 = 1, SUM($F$165:L$165) - SUM($F$194:K$194), 0)</f>
        <v>0</v>
      </c>
      <c r="M194" s="41">
        <f>IF(M$19 = 1, SUM($F$165:M$165) - SUM($F$194:L$194), 0)</f>
        <v>0</v>
      </c>
      <c r="N194" s="41">
        <f>IF(N$19 = 1, SUM($F$165:N$165) - SUM($F$194:M$194), 0)</f>
        <v>-5000</v>
      </c>
      <c r="O194" s="41">
        <f>IF(O$19 = 1, SUM($F$165:O$165) - SUM($F$194:N$194), 0)</f>
        <v>0</v>
      </c>
      <c r="P194" s="41">
        <f>IF(P$19 = 1, SUM($F$165:P$165) - SUM($F$194:O$194), 0)</f>
        <v>0</v>
      </c>
      <c r="Q194" s="41">
        <f>IF(Q$19 = 1, SUM($F$165:Q$165) - SUM($F$194:P$194), 0)</f>
        <v>0</v>
      </c>
      <c r="R194" s="41">
        <f>IF(R$19 = 1, SUM($F$165:R$165) - SUM($F$194:Q$194), 0)</f>
        <v>-4000</v>
      </c>
      <c r="S194" s="38">
        <f t="shared" si="62"/>
        <v>-13000</v>
      </c>
    </row>
    <row r="195" spans="3:19" hidden="1" outlineLevel="1" x14ac:dyDescent="0.25">
      <c r="D195" s="40" t="s">
        <v>121</v>
      </c>
      <c r="F195" s="41">
        <f>IF( OR(F$16=1, F$18=1), F$165, 0)</f>
        <v>-1000</v>
      </c>
      <c r="G195" s="41">
        <f>IF( OR(G$16=1, G$18=1), SUM($F$165:G$165) - SUM($F$195:F$195), 0)</f>
        <v>0</v>
      </c>
      <c r="H195" s="41">
        <f>IF( OR(H$16=1, H$18=1), SUM($F$165:H$165) - SUM($F$195:G$195), 0)</f>
        <v>-2000</v>
      </c>
      <c r="I195" s="41">
        <f>IF( OR(I$16=1, I$18=1), SUM($F$165:I$165) - SUM($F$195:H$195), 0)</f>
        <v>0</v>
      </c>
      <c r="J195" s="41">
        <f>IF( OR(J$16=1, J$18=1), SUM($F$165:J$165) - SUM($F$195:I$195), 0)</f>
        <v>0</v>
      </c>
      <c r="K195" s="41">
        <f>IF( OR(K$16=1, K$18=1), SUM($F$165:K$165) - SUM($F$195:J$195), 0)</f>
        <v>-3000</v>
      </c>
      <c r="L195" s="41">
        <f>IF( OR(L$16=1, L$18=1), SUM($F$165:L$165) - SUM($F$195:K$195), 0)</f>
        <v>0</v>
      </c>
      <c r="M195" s="41">
        <f>IF( OR(M$16=1, M$18=1), SUM($F$165:M$165) - SUM($F$195:L$195), 0)</f>
        <v>-2000</v>
      </c>
      <c r="N195" s="41">
        <f>IF( OR(N$16=1, N$18=1), SUM($F$165:N$165) - SUM($F$195:M$195), 0)</f>
        <v>0</v>
      </c>
      <c r="O195" s="41">
        <f>IF( OR(O$16=1, O$18=1), SUM($F$165:O$165) - SUM($F$195:N$195), 0)</f>
        <v>-2000</v>
      </c>
      <c r="P195" s="41">
        <f>IF( OR(P$16=1, P$18=1), SUM($F$165:P$165) - SUM($F$195:O$195), 0)</f>
        <v>0</v>
      </c>
      <c r="Q195" s="41">
        <f>IF( OR(Q$16=1, Q$18=1), SUM($F$165:Q$165) - SUM($F$195:P$195), 0)</f>
        <v>-2000</v>
      </c>
      <c r="R195" s="41">
        <f>IF( OR(R$16=1, R$18=1), SUM($F$165:R$165) - SUM($F$195:Q$195), 0)</f>
        <v>0</v>
      </c>
      <c r="S195" s="38">
        <f t="shared" si="62"/>
        <v>-12000</v>
      </c>
    </row>
    <row r="196" spans="3:19" hidden="1" outlineLevel="1" x14ac:dyDescent="0.25">
      <c r="D196" s="40" t="s">
        <v>122</v>
      </c>
      <c r="F196" s="41">
        <f>IF( OR(F$17=1, F$19=1), F$165, 0)</f>
        <v>0</v>
      </c>
      <c r="G196" s="41">
        <f>IF( OR(G$17=1, G$19=1), SUM($F$165:G$165) - SUM($F$196:F$196), 0)</f>
        <v>-2000</v>
      </c>
      <c r="H196" s="41">
        <f>IF( OR(H$17=1, H$19=1), SUM($F$165:H$165) - SUM($F$196:G$196), 0)</f>
        <v>0</v>
      </c>
      <c r="I196" s="41">
        <f>IF( OR(I$17=1, I$19=1), SUM($F$165:I$165) - SUM($F$196:H$196), 0)</f>
        <v>-2000</v>
      </c>
      <c r="J196" s="41">
        <f>IF( OR(J$17=1, J$19=1), SUM($F$165:J$165) - SUM($F$196:I$196), 0)</f>
        <v>0</v>
      </c>
      <c r="K196" s="41">
        <f>IF( OR(K$17=1, K$19=1), SUM($F$165:K$165) - SUM($F$196:J$196), 0)</f>
        <v>0</v>
      </c>
      <c r="L196" s="41">
        <f>IF( OR(L$17=1, L$19=1), SUM($F$165:L$165) - SUM($F$196:K$196), 0)</f>
        <v>-3000</v>
      </c>
      <c r="M196" s="41">
        <f>IF( OR(M$17=1, M$19=1), SUM($F$165:M$165) - SUM($F$196:L$196), 0)</f>
        <v>0</v>
      </c>
      <c r="N196" s="41">
        <f>IF( OR(N$17=1, N$19=1), SUM($F$165:N$165) - SUM($F$196:M$196), 0)</f>
        <v>-2000</v>
      </c>
      <c r="O196" s="41">
        <f>IF( OR(O$17=1, O$19=1), SUM($F$165:O$165) - SUM($F$196:N$196), 0)</f>
        <v>0</v>
      </c>
      <c r="P196" s="41">
        <f>IF( OR(P$17=1, P$19=1), SUM($F$165:P$165) - SUM($F$196:O$196), 0)</f>
        <v>-2000</v>
      </c>
      <c r="Q196" s="41">
        <f>IF( OR(Q$17=1, Q$19=1), SUM($F$165:Q$165) - SUM($F$196:P$196), 0)</f>
        <v>0</v>
      </c>
      <c r="R196" s="41">
        <f>IF( OR(R$17=1, R$19=1), SUM($F$165:R$165) - SUM($F$196:Q$196), 0)</f>
        <v>-2000</v>
      </c>
      <c r="S196" s="38">
        <f t="shared" si="62"/>
        <v>-13000</v>
      </c>
    </row>
    <row r="197" spans="3:19" hidden="1" outlineLevel="1" x14ac:dyDescent="0.25">
      <c r="D197" s="40" t="s">
        <v>109</v>
      </c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38">
        <f t="shared" si="62"/>
        <v>0</v>
      </c>
    </row>
    <row r="198" spans="3:19" ht="5.0999999999999996" customHeight="1" x14ac:dyDescent="0.25"/>
    <row r="199" spans="3:19" collapsed="1" x14ac:dyDescent="0.25">
      <c r="C199" s="1" t="str">
        <f>C166</f>
        <v>IT &amp; software</v>
      </c>
      <c r="D199" s="7" t="s">
        <v>113</v>
      </c>
      <c r="F199" s="16">
        <f>_xlfn.XLOOKUP($D$199, $D$200:$D$209, F200:F209)</f>
        <v>0</v>
      </c>
      <c r="G199" s="16">
        <f t="shared" ref="G199:R199" si="64">_xlfn.XLOOKUP($D$199, $D$200:$D$209, G200:G209)</f>
        <v>0</v>
      </c>
      <c r="H199" s="16">
        <f t="shared" si="64"/>
        <v>0</v>
      </c>
      <c r="I199" s="16">
        <f t="shared" si="64"/>
        <v>0</v>
      </c>
      <c r="J199" s="16">
        <f t="shared" si="64"/>
        <v>-15000</v>
      </c>
      <c r="K199" s="16">
        <f t="shared" si="64"/>
        <v>0</v>
      </c>
      <c r="L199" s="16">
        <f t="shared" si="64"/>
        <v>0</v>
      </c>
      <c r="M199" s="16">
        <f t="shared" si="64"/>
        <v>0</v>
      </c>
      <c r="N199" s="16">
        <f t="shared" si="64"/>
        <v>-12000</v>
      </c>
      <c r="O199" s="16">
        <f t="shared" si="64"/>
        <v>0</v>
      </c>
      <c r="P199" s="16">
        <f t="shared" si="64"/>
        <v>0</v>
      </c>
      <c r="Q199" s="16">
        <f t="shared" si="64"/>
        <v>0</v>
      </c>
      <c r="R199" s="16">
        <f t="shared" si="64"/>
        <v>-12000</v>
      </c>
      <c r="S199" s="38">
        <f>SUM(F199:R199)</f>
        <v>-39000</v>
      </c>
    </row>
    <row r="200" spans="3:19" hidden="1" outlineLevel="1" x14ac:dyDescent="0.25">
      <c r="D200" s="40" t="s">
        <v>216</v>
      </c>
      <c r="F200" s="41">
        <f>_xlfn.XLOOKUP(F$10, $F$23:$R$23, $F$166:$R$166, 0)</f>
        <v>0</v>
      </c>
      <c r="G200" s="41">
        <f t="shared" ref="G200:R200" si="65">_xlfn.XLOOKUP(G$10, $F$23:$R$23, $F$166:$R$166, 0)</f>
        <v>0</v>
      </c>
      <c r="H200" s="41">
        <f t="shared" si="65"/>
        <v>0</v>
      </c>
      <c r="I200" s="41">
        <f t="shared" si="65"/>
        <v>0</v>
      </c>
      <c r="J200" s="41">
        <f t="shared" si="65"/>
        <v>-3000</v>
      </c>
      <c r="K200" s="41">
        <f t="shared" si="65"/>
        <v>-3000</v>
      </c>
      <c r="L200" s="41">
        <f t="shared" si="65"/>
        <v>-3000</v>
      </c>
      <c r="M200" s="41">
        <f t="shared" si="65"/>
        <v>-3000</v>
      </c>
      <c r="N200" s="41">
        <f t="shared" si="65"/>
        <v>-3000</v>
      </c>
      <c r="O200" s="41">
        <f t="shared" si="65"/>
        <v>-3000</v>
      </c>
      <c r="P200" s="41">
        <f t="shared" si="65"/>
        <v>-3000</v>
      </c>
      <c r="Q200" s="41">
        <f t="shared" si="65"/>
        <v>-3000</v>
      </c>
      <c r="R200" s="41">
        <f t="shared" si="65"/>
        <v>-3000</v>
      </c>
      <c r="S200" s="38">
        <f t="shared" ref="S200:S209" si="66">SUM(F200:R200)</f>
        <v>-27000</v>
      </c>
    </row>
    <row r="201" spans="3:19" hidden="1" outlineLevel="1" x14ac:dyDescent="0.25">
      <c r="D201" s="40" t="s">
        <v>113</v>
      </c>
      <c r="F201" s="41">
        <f>IF(F$15 = 1, F$166, 0)</f>
        <v>0</v>
      </c>
      <c r="G201" s="41">
        <f>IF(G$15 = 1, SUM($F$166:G$166)- SUM($F$201:F$201), 0)</f>
        <v>0</v>
      </c>
      <c r="H201" s="41">
        <f>IF(H$15 = 1, SUM($F$166:H$166)- SUM($F$201:G$201), 0)</f>
        <v>0</v>
      </c>
      <c r="I201" s="41">
        <f>IF(I$15 = 1, SUM($F$166:I$166)- SUM($F$201:H$201), 0)</f>
        <v>0</v>
      </c>
      <c r="J201" s="41">
        <f>IF(J$15 = 1, SUM($F$166:J$166)- SUM($F$201:I$201), 0)</f>
        <v>-15000</v>
      </c>
      <c r="K201" s="41">
        <f>IF(K$15 = 1, SUM($F$166:K$166)- SUM($F$201:J$201), 0)</f>
        <v>0</v>
      </c>
      <c r="L201" s="41">
        <f>IF(L$15 = 1, SUM($F$166:L$166)- SUM($F$201:K$201), 0)</f>
        <v>0</v>
      </c>
      <c r="M201" s="41">
        <f>IF(M$15 = 1, SUM($F$166:M$166)- SUM($F$201:L$201), 0)</f>
        <v>0</v>
      </c>
      <c r="N201" s="41">
        <f>IF(N$15 = 1, SUM($F$166:N$166)- SUM($F$201:M$201), 0)</f>
        <v>-12000</v>
      </c>
      <c r="O201" s="41">
        <f>IF(O$15 = 1, SUM($F$166:O$166)- SUM($F$201:N$201), 0)</f>
        <v>0</v>
      </c>
      <c r="P201" s="41">
        <f>IF(P$15 = 1, SUM($F$166:P$166)- SUM($F$201:O$201), 0)</f>
        <v>0</v>
      </c>
      <c r="Q201" s="41">
        <f>IF(Q$15 = 1, SUM($F$166:Q$166)- SUM($F$201:P$201), 0)</f>
        <v>0</v>
      </c>
      <c r="R201" s="41">
        <f>IF(R$15 = 1, SUM($F$166:R$166)- SUM($F$201:Q$201), 0)</f>
        <v>-12000</v>
      </c>
      <c r="S201" s="38">
        <f t="shared" si="66"/>
        <v>-39000</v>
      </c>
    </row>
    <row r="202" spans="3:19" hidden="1" outlineLevel="1" x14ac:dyDescent="0.25">
      <c r="D202" s="40" t="s">
        <v>127</v>
      </c>
      <c r="F202" s="41">
        <f>F$166</f>
        <v>-3000</v>
      </c>
      <c r="G202" s="41">
        <f t="shared" ref="G202:R202" si="67">G$166</f>
        <v>-3000</v>
      </c>
      <c r="H202" s="41">
        <f t="shared" si="67"/>
        <v>-3000</v>
      </c>
      <c r="I202" s="41">
        <f t="shared" si="67"/>
        <v>-3000</v>
      </c>
      <c r="J202" s="41">
        <f t="shared" si="67"/>
        <v>-3000</v>
      </c>
      <c r="K202" s="41">
        <f t="shared" si="67"/>
        <v>-3000</v>
      </c>
      <c r="L202" s="41">
        <f t="shared" si="67"/>
        <v>-3000</v>
      </c>
      <c r="M202" s="41">
        <f t="shared" si="67"/>
        <v>-3000</v>
      </c>
      <c r="N202" s="41">
        <f t="shared" si="67"/>
        <v>-3000</v>
      </c>
      <c r="O202" s="41">
        <f t="shared" si="67"/>
        <v>-3000</v>
      </c>
      <c r="P202" s="41">
        <f t="shared" si="67"/>
        <v>-3000</v>
      </c>
      <c r="Q202" s="41">
        <f t="shared" si="67"/>
        <v>-3000</v>
      </c>
      <c r="R202" s="41">
        <f t="shared" si="67"/>
        <v>-3000</v>
      </c>
      <c r="S202" s="38">
        <f t="shared" si="66"/>
        <v>-39000</v>
      </c>
    </row>
    <row r="203" spans="3:19" hidden="1" outlineLevel="1" x14ac:dyDescent="0.25">
      <c r="D203" s="40" t="s">
        <v>120</v>
      </c>
      <c r="F203" s="41">
        <f>IF($F$16 = 1, $F$166, 0)</f>
        <v>-3000</v>
      </c>
      <c r="G203" s="41">
        <f>IF(G$16 = 1, SUM($F$166:G$166) - SUM($F$203:F$203), 0)</f>
        <v>0</v>
      </c>
      <c r="H203" s="41">
        <f>IF(H$16 = 1, SUM($F$166:H$166) - SUM($F$203:G$203), 0)</f>
        <v>0</v>
      </c>
      <c r="I203" s="41">
        <f>IF(I$16 = 1, SUM($F$166:I$166) - SUM($F$203:H$203), 0)</f>
        <v>0</v>
      </c>
      <c r="J203" s="41">
        <f>IF(J$16 = 1, SUM($F$166:J$166) - SUM($F$203:I$203), 0)</f>
        <v>0</v>
      </c>
      <c r="K203" s="41">
        <f>IF(K$16 = 1, SUM($F$166:K$166) - SUM($F$203:J$203), 0)</f>
        <v>-15000</v>
      </c>
      <c r="L203" s="41">
        <f>IF(L$16 = 1, SUM($F$166:L$166) - SUM($F$203:K$203), 0)</f>
        <v>0</v>
      </c>
      <c r="M203" s="41">
        <f>IF(M$16 = 1, SUM($F$166:M$166) - SUM($F$203:L$203), 0)</f>
        <v>0</v>
      </c>
      <c r="N203" s="41">
        <f>IF(N$16 = 1, SUM($F$166:N$166) - SUM($F$203:M$203), 0)</f>
        <v>0</v>
      </c>
      <c r="O203" s="41">
        <f>IF(O$16 = 1, SUM($F$166:O$166) - SUM($F$203:N$203), 0)</f>
        <v>-12000</v>
      </c>
      <c r="P203" s="41">
        <f>IF(P$16 = 1, SUM($F$166:P$166) - SUM($F$203:O$203), 0)</f>
        <v>0</v>
      </c>
      <c r="Q203" s="41">
        <f>IF(Q$16 = 1, SUM($F$166:Q$166) - SUM($F$203:P$203), 0)</f>
        <v>0</v>
      </c>
      <c r="R203" s="41">
        <f>IF(R$16 = 1, SUM($F$166:R$166) - SUM($F$203:Q$203), 0)</f>
        <v>0</v>
      </c>
      <c r="S203" s="38">
        <f t="shared" si="66"/>
        <v>-30000</v>
      </c>
    </row>
    <row r="204" spans="3:19" hidden="1" outlineLevel="1" x14ac:dyDescent="0.25">
      <c r="D204" s="40" t="s">
        <v>123</v>
      </c>
      <c r="F204" s="41">
        <f>IF($F$17 = 1, $F$166, 0)</f>
        <v>0</v>
      </c>
      <c r="G204" s="41">
        <f>IF(G$17 = 1, SUM($F$166:G$166) - SUM($F$204:F$204), 0)</f>
        <v>-6000</v>
      </c>
      <c r="H204" s="41">
        <f>IF(H$17 = 1, SUM($F$166:H$166) - SUM($F$204:G$204), 0)</f>
        <v>0</v>
      </c>
      <c r="I204" s="41">
        <f>IF(I$17 = 1, SUM($F$166:I$166) - SUM($F$204:H$204), 0)</f>
        <v>0</v>
      </c>
      <c r="J204" s="41">
        <f>IF(J$17 = 1, SUM($F$166:J$166) - SUM($F$204:I$204), 0)</f>
        <v>0</v>
      </c>
      <c r="K204" s="41">
        <f>IF(K$17 = 1, SUM($F$166:K$166) - SUM($F$204:J$204), 0)</f>
        <v>0</v>
      </c>
      <c r="L204" s="41">
        <f>IF(L$17 = 1, SUM($F$166:L$166) - SUM($F$204:K$204), 0)</f>
        <v>-15000</v>
      </c>
      <c r="M204" s="41">
        <f>IF(M$17 = 1, SUM($F$166:M$166) - SUM($F$204:L$204), 0)</f>
        <v>0</v>
      </c>
      <c r="N204" s="41">
        <f>IF(N$17 = 1, SUM($F$166:N$166) - SUM($F$204:M$204), 0)</f>
        <v>0</v>
      </c>
      <c r="O204" s="41">
        <f>IF(O$17 = 1, SUM($F$166:O$166) - SUM($F$204:N$204), 0)</f>
        <v>0</v>
      </c>
      <c r="P204" s="41">
        <f>IF(P$17 = 1, SUM($F$166:P$166) - SUM($F$204:O$204), 0)</f>
        <v>-12000</v>
      </c>
      <c r="Q204" s="41">
        <f>IF(Q$17 = 1, SUM($F$166:Q$166) - SUM($F$204:P$204), 0)</f>
        <v>0</v>
      </c>
      <c r="R204" s="41">
        <f>IF(R$17 = 1, SUM($F$166:R$166) - SUM($F$204:Q$204), 0)</f>
        <v>0</v>
      </c>
      <c r="S204" s="38">
        <f t="shared" si="66"/>
        <v>-33000</v>
      </c>
    </row>
    <row r="205" spans="3:19" hidden="1" outlineLevel="1" x14ac:dyDescent="0.25">
      <c r="D205" s="40" t="s">
        <v>124</v>
      </c>
      <c r="F205" s="41">
        <f>IF($F$18 = 1, $F$166, 0)</f>
        <v>0</v>
      </c>
      <c r="G205" s="41">
        <f>IF(G$18 = 1, SUM($F$166:G$166) - SUM($F$205:F$205), 0)</f>
        <v>0</v>
      </c>
      <c r="H205" s="41">
        <f>IF(H$18 = 1, SUM($F$166:H$166) - SUM($F$205:G$205), 0)</f>
        <v>-9000</v>
      </c>
      <c r="I205" s="41">
        <f>IF(I$18 = 1, SUM($F$166:I$166) - SUM($F$205:H$205), 0)</f>
        <v>0</v>
      </c>
      <c r="J205" s="41">
        <f>IF(J$18 = 1, SUM($F$166:J$166) - SUM($F$205:I$205), 0)</f>
        <v>0</v>
      </c>
      <c r="K205" s="41">
        <f>IF(K$18 = 1, SUM($F$166:K$166) - SUM($F$205:J$205), 0)</f>
        <v>0</v>
      </c>
      <c r="L205" s="41">
        <f>IF(L$18 = 1, SUM($F$166:L$166) - SUM($F$205:K$205), 0)</f>
        <v>0</v>
      </c>
      <c r="M205" s="41">
        <f>IF(M$18 = 1, SUM($F$166:M$166) - SUM($F$205:L$205), 0)</f>
        <v>-15000</v>
      </c>
      <c r="N205" s="41">
        <f>IF(N$18 = 1, SUM($F$166:N$166) - SUM($F$205:M$205), 0)</f>
        <v>0</v>
      </c>
      <c r="O205" s="41">
        <f>IF(O$18 = 1, SUM($F$166:O$166) - SUM($F$205:N$205), 0)</f>
        <v>0</v>
      </c>
      <c r="P205" s="41">
        <f>IF(P$18 = 1, SUM($F$166:P$166) - SUM($F$205:O$205), 0)</f>
        <v>0</v>
      </c>
      <c r="Q205" s="41">
        <f>IF(Q$18 = 1, SUM($F$166:Q$166) - SUM($F$205:P$205), 0)</f>
        <v>-12000</v>
      </c>
      <c r="R205" s="41">
        <f>IF(R$18 = 1, SUM($F$166:R$166) - SUM($F$205:Q$205), 0)</f>
        <v>0</v>
      </c>
      <c r="S205" s="38">
        <f t="shared" si="66"/>
        <v>-36000</v>
      </c>
    </row>
    <row r="206" spans="3:19" hidden="1" outlineLevel="1" x14ac:dyDescent="0.25">
      <c r="D206" s="40" t="s">
        <v>125</v>
      </c>
      <c r="F206" s="41">
        <f>IF($F$19 = 1, $F$166, 0)</f>
        <v>0</v>
      </c>
      <c r="G206" s="41">
        <f>IF(G$19 = 1, SUM($F$166:G$166) - SUM($F$206:F$206), 0)</f>
        <v>0</v>
      </c>
      <c r="H206" s="41">
        <f>IF(H$19 = 1, SUM($F$166:H$166) - SUM($F$206:G$206), 0)</f>
        <v>0</v>
      </c>
      <c r="I206" s="41">
        <f>IF(I$19 = 1, SUM($F$166:I$166) - SUM($F$206:H$206), 0)</f>
        <v>-12000</v>
      </c>
      <c r="J206" s="41">
        <f>IF(J$19 = 1, SUM($F$166:J$166) - SUM($F$206:I$206), 0)</f>
        <v>0</v>
      </c>
      <c r="K206" s="41">
        <f>IF(K$19 = 1, SUM($F$166:K$166) - SUM($F$206:J$206), 0)</f>
        <v>0</v>
      </c>
      <c r="L206" s="41">
        <f>IF(L$19 = 1, SUM($F$166:L$166) - SUM($F$206:K$206), 0)</f>
        <v>0</v>
      </c>
      <c r="M206" s="41">
        <f>IF(M$19 = 1, SUM($F$166:M$166) - SUM($F$206:L$206), 0)</f>
        <v>0</v>
      </c>
      <c r="N206" s="41">
        <f>IF(N$19 = 1, SUM($F$166:N$166) - SUM($F$206:M$206), 0)</f>
        <v>-15000</v>
      </c>
      <c r="O206" s="41">
        <f>IF(O$19 = 1, SUM($F$166:O$166) - SUM($F$206:N$206), 0)</f>
        <v>0</v>
      </c>
      <c r="P206" s="41">
        <f>IF(P$19 = 1, SUM($F$166:P$166) - SUM($F$206:O$206), 0)</f>
        <v>0</v>
      </c>
      <c r="Q206" s="41">
        <f>IF(Q$19 = 1, SUM($F$166:Q$166) - SUM($F$206:P$206), 0)</f>
        <v>0</v>
      </c>
      <c r="R206" s="41">
        <f>IF(R$19 = 1, SUM($F$166:R$166) - SUM($F$206:Q$206), 0)</f>
        <v>-12000</v>
      </c>
      <c r="S206" s="38">
        <f t="shared" si="66"/>
        <v>-39000</v>
      </c>
    </row>
    <row r="207" spans="3:19" hidden="1" outlineLevel="1" x14ac:dyDescent="0.25">
      <c r="D207" s="40" t="s">
        <v>121</v>
      </c>
      <c r="F207" s="41">
        <f>IF( OR(F$16=1, F$18=1), F$166, 0)</f>
        <v>-3000</v>
      </c>
      <c r="G207" s="41">
        <f>IF( OR(G$16=1, G$18=1), SUM($F$166:G$166) - SUM($F$207:F$207), 0)</f>
        <v>0</v>
      </c>
      <c r="H207" s="41">
        <f>IF( OR(H$16=1, H$18=1), SUM($F$166:H$166) - SUM($F$207:G$207), 0)</f>
        <v>-6000</v>
      </c>
      <c r="I207" s="41">
        <f>IF( OR(I$16=1, I$18=1), SUM($F$166:I$166) - SUM($F$207:H$207), 0)</f>
        <v>0</v>
      </c>
      <c r="J207" s="41">
        <f>IF( OR(J$16=1, J$18=1), SUM($F$166:J$166) - SUM($F$207:I$207), 0)</f>
        <v>0</v>
      </c>
      <c r="K207" s="41">
        <f>IF( OR(K$16=1, K$18=1), SUM($F$166:K$166) - SUM($F$207:J$207), 0)</f>
        <v>-9000</v>
      </c>
      <c r="L207" s="41">
        <f>IF( OR(L$16=1, L$18=1), SUM($F$166:L$166) - SUM($F$207:K$207), 0)</f>
        <v>0</v>
      </c>
      <c r="M207" s="41">
        <f>IF( OR(M$16=1, M$18=1), SUM($F$166:M$166) - SUM($F$207:L$207), 0)</f>
        <v>-6000</v>
      </c>
      <c r="N207" s="41">
        <f>IF( OR(N$16=1, N$18=1), SUM($F$166:N$166) - SUM($F$207:M$207), 0)</f>
        <v>0</v>
      </c>
      <c r="O207" s="41">
        <f>IF( OR(O$16=1, O$18=1), SUM($F$166:O$166) - SUM($F$207:N$207), 0)</f>
        <v>-6000</v>
      </c>
      <c r="P207" s="41">
        <f>IF( OR(P$16=1, P$18=1), SUM($F$166:P$166) - SUM($F$207:O$207), 0)</f>
        <v>0</v>
      </c>
      <c r="Q207" s="41">
        <f>IF( OR(Q$16=1, Q$18=1), SUM($F$166:Q$166) - SUM($F$207:P$207), 0)</f>
        <v>-6000</v>
      </c>
      <c r="R207" s="41">
        <f>IF( OR(R$16=1, R$18=1), SUM($F$166:R$166) - SUM($F$207:Q$207), 0)</f>
        <v>0</v>
      </c>
      <c r="S207" s="38">
        <f t="shared" si="66"/>
        <v>-36000</v>
      </c>
    </row>
    <row r="208" spans="3:19" hidden="1" outlineLevel="1" x14ac:dyDescent="0.25">
      <c r="D208" s="40" t="s">
        <v>122</v>
      </c>
      <c r="F208" s="41">
        <f>IF( OR(F$17=1, F$19=1), F$166, 0)</f>
        <v>0</v>
      </c>
      <c r="G208" s="41">
        <f>IF( OR(G$17=1, G$19=1), SUM($F$166:G$166) - SUM($F$208:F$208), 0)</f>
        <v>-6000</v>
      </c>
      <c r="H208" s="41">
        <f>IF( OR(H$17=1, H$19=1), SUM($F$166:H$166) - SUM($F$208:G$208), 0)</f>
        <v>0</v>
      </c>
      <c r="I208" s="41">
        <f>IF( OR(I$17=1, I$19=1), SUM($F$166:I$166) - SUM($F$208:H$208), 0)</f>
        <v>-6000</v>
      </c>
      <c r="J208" s="41">
        <f>IF( OR(J$17=1, J$19=1), SUM($F$166:J$166) - SUM($F$208:I$208), 0)</f>
        <v>0</v>
      </c>
      <c r="K208" s="41">
        <f>IF( OR(K$17=1, K$19=1), SUM($F$166:K$166) - SUM($F$208:J$208), 0)</f>
        <v>0</v>
      </c>
      <c r="L208" s="41">
        <f>IF( OR(L$17=1, L$19=1), SUM($F$166:L$166) - SUM($F$208:K$208), 0)</f>
        <v>-9000</v>
      </c>
      <c r="M208" s="41">
        <f>IF( OR(M$17=1, M$19=1), SUM($F$166:M$166) - SUM($F$208:L$208), 0)</f>
        <v>0</v>
      </c>
      <c r="N208" s="41">
        <f>IF( OR(N$17=1, N$19=1), SUM($F$166:N$166) - SUM($F$208:M$208), 0)</f>
        <v>-6000</v>
      </c>
      <c r="O208" s="41">
        <f>IF( OR(O$17=1, O$19=1), SUM($F$166:O$166) - SUM($F$208:N$208), 0)</f>
        <v>0</v>
      </c>
      <c r="P208" s="41">
        <f>IF( OR(P$17=1, P$19=1), SUM($F$166:P$166) - SUM($F$208:O$208), 0)</f>
        <v>-6000</v>
      </c>
      <c r="Q208" s="41">
        <f>IF( OR(Q$17=1, Q$19=1), SUM($F$166:Q$166) - SUM($F$208:P$208), 0)</f>
        <v>0</v>
      </c>
      <c r="R208" s="41">
        <f>IF( OR(R$17=1, R$19=1), SUM($F$166:R$166) - SUM($F$208:Q$208), 0)</f>
        <v>-6000</v>
      </c>
      <c r="S208" s="38">
        <f t="shared" si="66"/>
        <v>-39000</v>
      </c>
    </row>
    <row r="209" spans="3:19" hidden="1" outlineLevel="1" x14ac:dyDescent="0.25">
      <c r="D209" s="40" t="s">
        <v>109</v>
      </c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38">
        <f t="shared" si="66"/>
        <v>0</v>
      </c>
    </row>
    <row r="210" spans="3:19" ht="5.0999999999999996" customHeight="1" x14ac:dyDescent="0.25"/>
    <row r="211" spans="3:19" collapsed="1" x14ac:dyDescent="0.25">
      <c r="C211" s="1" t="str">
        <f>C167</f>
        <v>Marketing</v>
      </c>
      <c r="D211" s="7" t="s">
        <v>113</v>
      </c>
      <c r="F211" s="16">
        <f>_xlfn.XLOOKUP($D$211, $D$212:$D$221, F212:F221)</f>
        <v>0</v>
      </c>
      <c r="G211" s="16">
        <f t="shared" ref="G211:R211" si="68">_xlfn.XLOOKUP($D$211, $D$212:$D$221, G212:G221)</f>
        <v>0</v>
      </c>
      <c r="H211" s="16">
        <f t="shared" si="68"/>
        <v>0</v>
      </c>
      <c r="I211" s="16">
        <f t="shared" si="68"/>
        <v>0</v>
      </c>
      <c r="J211" s="16">
        <f t="shared" si="68"/>
        <v>-5000</v>
      </c>
      <c r="K211" s="16">
        <f t="shared" si="68"/>
        <v>0</v>
      </c>
      <c r="L211" s="16">
        <f t="shared" si="68"/>
        <v>0</v>
      </c>
      <c r="M211" s="16">
        <f t="shared" si="68"/>
        <v>0</v>
      </c>
      <c r="N211" s="16">
        <f t="shared" si="68"/>
        <v>-4000</v>
      </c>
      <c r="O211" s="16">
        <f t="shared" si="68"/>
        <v>0</v>
      </c>
      <c r="P211" s="16">
        <f t="shared" si="68"/>
        <v>0</v>
      </c>
      <c r="Q211" s="16">
        <f t="shared" si="68"/>
        <v>0</v>
      </c>
      <c r="R211" s="16">
        <f t="shared" si="68"/>
        <v>-4000</v>
      </c>
      <c r="S211" s="38">
        <f>SUM(F211:R211)</f>
        <v>-13000</v>
      </c>
    </row>
    <row r="212" spans="3:19" hidden="1" outlineLevel="1" x14ac:dyDescent="0.25">
      <c r="D212" s="40" t="s">
        <v>216</v>
      </c>
      <c r="F212" s="41">
        <f>_xlfn.XLOOKUP(F$10, $F$23:$R$23, $F$167:$R$167, 0)</f>
        <v>0</v>
      </c>
      <c r="G212" s="41">
        <f t="shared" ref="G212:R212" si="69">_xlfn.XLOOKUP(G$10, $F$23:$R$23, $F$167:$R$167, 0)</f>
        <v>0</v>
      </c>
      <c r="H212" s="41">
        <f t="shared" si="69"/>
        <v>0</v>
      </c>
      <c r="I212" s="41">
        <f t="shared" si="69"/>
        <v>0</v>
      </c>
      <c r="J212" s="41">
        <f t="shared" si="69"/>
        <v>-1000</v>
      </c>
      <c r="K212" s="41">
        <f t="shared" si="69"/>
        <v>-1000</v>
      </c>
      <c r="L212" s="41">
        <f t="shared" si="69"/>
        <v>-1000</v>
      </c>
      <c r="M212" s="41">
        <f t="shared" si="69"/>
        <v>-1000</v>
      </c>
      <c r="N212" s="41">
        <f t="shared" si="69"/>
        <v>-1000</v>
      </c>
      <c r="O212" s="41">
        <f t="shared" si="69"/>
        <v>-1000</v>
      </c>
      <c r="P212" s="41">
        <f t="shared" si="69"/>
        <v>-1000</v>
      </c>
      <c r="Q212" s="41">
        <f t="shared" si="69"/>
        <v>-1000</v>
      </c>
      <c r="R212" s="41">
        <f t="shared" si="69"/>
        <v>-1000</v>
      </c>
      <c r="S212" s="38">
        <f t="shared" ref="S212:S221" si="70">SUM(F212:R212)</f>
        <v>-9000</v>
      </c>
    </row>
    <row r="213" spans="3:19" hidden="1" outlineLevel="1" x14ac:dyDescent="0.25">
      <c r="D213" s="40" t="s">
        <v>113</v>
      </c>
      <c r="F213" s="41">
        <f>IF(F$15 = 1, F$167, 0)</f>
        <v>0</v>
      </c>
      <c r="G213" s="41">
        <f>IF(G$15 = 1, SUM($F$167:G$167)- SUM($F$213:F$213), 0)</f>
        <v>0</v>
      </c>
      <c r="H213" s="41">
        <f>IF(H$15 = 1, SUM($F$167:H$167)- SUM($F$213:G$213), 0)</f>
        <v>0</v>
      </c>
      <c r="I213" s="41">
        <f>IF(I$15 = 1, SUM($F$167:I$167)- SUM($F$213:H$213), 0)</f>
        <v>0</v>
      </c>
      <c r="J213" s="41">
        <f>IF(J$15 = 1, SUM($F$167:J$167)- SUM($F$213:I$213), 0)</f>
        <v>-5000</v>
      </c>
      <c r="K213" s="41">
        <f>IF(K$15 = 1, SUM($F$167:K$167)- SUM($F$213:J$213), 0)</f>
        <v>0</v>
      </c>
      <c r="L213" s="41">
        <f>IF(L$15 = 1, SUM($F$167:L$167)- SUM($F$213:K$213), 0)</f>
        <v>0</v>
      </c>
      <c r="M213" s="41">
        <f>IF(M$15 = 1, SUM($F$167:M$167)- SUM($F$213:L$213), 0)</f>
        <v>0</v>
      </c>
      <c r="N213" s="41">
        <f>IF(N$15 = 1, SUM($F$167:N$167)- SUM($F$213:M$213), 0)</f>
        <v>-4000</v>
      </c>
      <c r="O213" s="41">
        <f>IF(O$15 = 1, SUM($F$167:O$167)- SUM($F$213:N$213), 0)</f>
        <v>0</v>
      </c>
      <c r="P213" s="41">
        <f>IF(P$15 = 1, SUM($F$167:P$167)- SUM($F$213:O$213), 0)</f>
        <v>0</v>
      </c>
      <c r="Q213" s="41">
        <f>IF(Q$15 = 1, SUM($F$167:Q$167)- SUM($F$213:P$213), 0)</f>
        <v>0</v>
      </c>
      <c r="R213" s="41">
        <f>IF(R$15 = 1, SUM($F$167:R$167)- SUM($F$213:Q$213), 0)</f>
        <v>-4000</v>
      </c>
      <c r="S213" s="38">
        <f t="shared" si="70"/>
        <v>-13000</v>
      </c>
    </row>
    <row r="214" spans="3:19" hidden="1" outlineLevel="1" x14ac:dyDescent="0.25">
      <c r="D214" s="40" t="s">
        <v>127</v>
      </c>
      <c r="F214" s="41">
        <f>F$167</f>
        <v>-1000</v>
      </c>
      <c r="G214" s="41">
        <f t="shared" ref="G214:R214" si="71">G$167</f>
        <v>-1000</v>
      </c>
      <c r="H214" s="41">
        <f t="shared" si="71"/>
        <v>-1000</v>
      </c>
      <c r="I214" s="41">
        <f t="shared" si="71"/>
        <v>-1000</v>
      </c>
      <c r="J214" s="41">
        <f t="shared" si="71"/>
        <v>-1000</v>
      </c>
      <c r="K214" s="41">
        <f t="shared" si="71"/>
        <v>-1000</v>
      </c>
      <c r="L214" s="41">
        <f t="shared" si="71"/>
        <v>-1000</v>
      </c>
      <c r="M214" s="41">
        <f t="shared" si="71"/>
        <v>-1000</v>
      </c>
      <c r="N214" s="41">
        <f t="shared" si="71"/>
        <v>-1000</v>
      </c>
      <c r="O214" s="41">
        <f t="shared" si="71"/>
        <v>-1000</v>
      </c>
      <c r="P214" s="41">
        <f t="shared" si="71"/>
        <v>-1000</v>
      </c>
      <c r="Q214" s="41">
        <f t="shared" si="71"/>
        <v>-1000</v>
      </c>
      <c r="R214" s="41">
        <f t="shared" si="71"/>
        <v>-1000</v>
      </c>
      <c r="S214" s="38">
        <f t="shared" si="70"/>
        <v>-13000</v>
      </c>
    </row>
    <row r="215" spans="3:19" hidden="1" outlineLevel="1" x14ac:dyDescent="0.25">
      <c r="D215" s="40" t="s">
        <v>120</v>
      </c>
      <c r="F215" s="41">
        <f>IF($F$16 = 1, $F$167, 0)</f>
        <v>-1000</v>
      </c>
      <c r="G215" s="41">
        <f>IF(G$16 = 1, SUM($F$167:G$167) - SUM($F$215:F$215), 0)</f>
        <v>0</v>
      </c>
      <c r="H215" s="41">
        <f>IF(H$16 = 1, SUM($F$167:H$167) - SUM($F$215:G$215), 0)</f>
        <v>0</v>
      </c>
      <c r="I215" s="41">
        <f>IF(I$16 = 1, SUM($F$167:I$167) - SUM($F$215:H$215), 0)</f>
        <v>0</v>
      </c>
      <c r="J215" s="41">
        <f>IF(J$16 = 1, SUM($F$167:J$167) - SUM($F$215:I$215), 0)</f>
        <v>0</v>
      </c>
      <c r="K215" s="41">
        <f>IF(K$16 = 1, SUM($F$167:K$167) - SUM($F$215:J$215), 0)</f>
        <v>-5000</v>
      </c>
      <c r="L215" s="41">
        <f>IF(L$16 = 1, SUM($F$167:L$167) - SUM($F$215:K$215), 0)</f>
        <v>0</v>
      </c>
      <c r="M215" s="41">
        <f>IF(M$16 = 1, SUM($F$167:M$167) - SUM($F$215:L$215), 0)</f>
        <v>0</v>
      </c>
      <c r="N215" s="41">
        <f>IF(N$16 = 1, SUM($F$167:N$167) - SUM($F$215:M$215), 0)</f>
        <v>0</v>
      </c>
      <c r="O215" s="41">
        <f>IF(O$16 = 1, SUM($F$167:O$167) - SUM($F$215:N$215), 0)</f>
        <v>-4000</v>
      </c>
      <c r="P215" s="41">
        <f>IF(P$16 = 1, SUM($F$167:P$167) - SUM($F$215:O$215), 0)</f>
        <v>0</v>
      </c>
      <c r="Q215" s="41">
        <f>IF(Q$16 = 1, SUM($F$167:Q$167) - SUM($F$215:P$215), 0)</f>
        <v>0</v>
      </c>
      <c r="R215" s="41">
        <f>IF(R$16 = 1, SUM($F$167:R$167) - SUM($F$215:Q$215), 0)</f>
        <v>0</v>
      </c>
      <c r="S215" s="38">
        <f t="shared" si="70"/>
        <v>-10000</v>
      </c>
    </row>
    <row r="216" spans="3:19" hidden="1" outlineLevel="1" x14ac:dyDescent="0.25">
      <c r="D216" s="40" t="s">
        <v>123</v>
      </c>
      <c r="F216" s="41">
        <f>IF($F$17 = 1, $F$167, 0)</f>
        <v>0</v>
      </c>
      <c r="G216" s="41">
        <f>IF(G$17 = 1, SUM($F$167:G$167) - SUM($F$216:F$216), 0)</f>
        <v>-2000</v>
      </c>
      <c r="H216" s="41">
        <f>IF(H$17 = 1, SUM($F$167:H$167) - SUM($F$216:G$216), 0)</f>
        <v>0</v>
      </c>
      <c r="I216" s="41">
        <f>IF(I$17 = 1, SUM($F$167:I$167) - SUM($F$216:H$216), 0)</f>
        <v>0</v>
      </c>
      <c r="J216" s="41">
        <f>IF(J$17 = 1, SUM($F$167:J$167) - SUM($F$216:I$216), 0)</f>
        <v>0</v>
      </c>
      <c r="K216" s="41">
        <f>IF(K$17 = 1, SUM($F$167:K$167) - SUM($F$216:J$216), 0)</f>
        <v>0</v>
      </c>
      <c r="L216" s="41">
        <f>IF(L$17 = 1, SUM($F$167:L$167) - SUM($F$216:K$216), 0)</f>
        <v>-5000</v>
      </c>
      <c r="M216" s="41">
        <f>IF(M$17 = 1, SUM($F$167:M$167) - SUM($F$216:L$216), 0)</f>
        <v>0</v>
      </c>
      <c r="N216" s="41">
        <f>IF(N$17 = 1, SUM($F$167:N$167) - SUM($F$216:M$216), 0)</f>
        <v>0</v>
      </c>
      <c r="O216" s="41">
        <f>IF(O$17 = 1, SUM($F$167:O$167) - SUM($F$216:N$216), 0)</f>
        <v>0</v>
      </c>
      <c r="P216" s="41">
        <f>IF(P$17 = 1, SUM($F$167:P$167) - SUM($F$216:O$216), 0)</f>
        <v>-4000</v>
      </c>
      <c r="Q216" s="41">
        <f>IF(Q$17 = 1, SUM($F$167:Q$167) - SUM($F$216:P$216), 0)</f>
        <v>0</v>
      </c>
      <c r="R216" s="41">
        <f>IF(R$17 = 1, SUM($F$167:R$167) - SUM($F$216:Q$216), 0)</f>
        <v>0</v>
      </c>
      <c r="S216" s="38">
        <f t="shared" si="70"/>
        <v>-11000</v>
      </c>
    </row>
    <row r="217" spans="3:19" hidden="1" outlineLevel="1" x14ac:dyDescent="0.25">
      <c r="D217" s="40" t="s">
        <v>124</v>
      </c>
      <c r="F217" s="41">
        <f>IF($F$18 = 1, $F$167, 0)</f>
        <v>0</v>
      </c>
      <c r="G217" s="41">
        <f>IF(G$18 = 1, SUM($F$167:G$167) - SUM($F$217:F$217), 0)</f>
        <v>0</v>
      </c>
      <c r="H217" s="41">
        <f>IF(H$18 = 1, SUM($F$167:H$167) - SUM($F$217:G$217), 0)</f>
        <v>-3000</v>
      </c>
      <c r="I217" s="41">
        <f>IF(I$18 = 1, SUM($F$167:I$167) - SUM($F$217:H$217), 0)</f>
        <v>0</v>
      </c>
      <c r="J217" s="41">
        <f>IF(J$18 = 1, SUM($F$167:J$167) - SUM($F$217:I$217), 0)</f>
        <v>0</v>
      </c>
      <c r="K217" s="41">
        <f>IF(K$18 = 1, SUM($F$167:K$167) - SUM($F$217:J$217), 0)</f>
        <v>0</v>
      </c>
      <c r="L217" s="41">
        <f>IF(L$18 = 1, SUM($F$167:L$167) - SUM($F$217:K$217), 0)</f>
        <v>0</v>
      </c>
      <c r="M217" s="41">
        <f>IF(M$18 = 1, SUM($F$167:M$167) - SUM($F$217:L$217), 0)</f>
        <v>-5000</v>
      </c>
      <c r="N217" s="41">
        <f>IF(N$18 = 1, SUM($F$167:N$167) - SUM($F$217:M$217), 0)</f>
        <v>0</v>
      </c>
      <c r="O217" s="41">
        <f>IF(O$18 = 1, SUM($F$167:O$167) - SUM($F$217:N$217), 0)</f>
        <v>0</v>
      </c>
      <c r="P217" s="41">
        <f>IF(P$18 = 1, SUM($F$167:P$167) - SUM($F$217:O$217), 0)</f>
        <v>0</v>
      </c>
      <c r="Q217" s="41">
        <f>IF(Q$18 = 1, SUM($F$167:Q$167) - SUM($F$217:P$217), 0)</f>
        <v>-4000</v>
      </c>
      <c r="R217" s="41">
        <f>IF(R$18 = 1, SUM($F$167:R$167) - SUM($F$217:Q$217), 0)</f>
        <v>0</v>
      </c>
      <c r="S217" s="38">
        <f t="shared" si="70"/>
        <v>-12000</v>
      </c>
    </row>
    <row r="218" spans="3:19" hidden="1" outlineLevel="1" x14ac:dyDescent="0.25">
      <c r="D218" s="40" t="s">
        <v>125</v>
      </c>
      <c r="F218" s="41">
        <f>IF($F$19 = 1, $F$167, 0)</f>
        <v>0</v>
      </c>
      <c r="G218" s="41">
        <f>IF(G$19 = 1, SUM($F$167:G$167) - SUM($F$218:F$218), 0)</f>
        <v>0</v>
      </c>
      <c r="H218" s="41">
        <f>IF(H$19 = 1, SUM($F$167:H$167) - SUM($F$218:G$218), 0)</f>
        <v>0</v>
      </c>
      <c r="I218" s="41">
        <f>IF(I$19 = 1, SUM($F$167:I$167) - SUM($F$218:H$218), 0)</f>
        <v>-4000</v>
      </c>
      <c r="J218" s="41">
        <f>IF(J$19 = 1, SUM($F$167:J$167) - SUM($F$218:I$218), 0)</f>
        <v>0</v>
      </c>
      <c r="K218" s="41">
        <f>IF(K$19 = 1, SUM($F$167:K$167) - SUM($F$218:J$218), 0)</f>
        <v>0</v>
      </c>
      <c r="L218" s="41">
        <f>IF(L$19 = 1, SUM($F$167:L$167) - SUM($F$218:K$218), 0)</f>
        <v>0</v>
      </c>
      <c r="M218" s="41">
        <f>IF(M$19 = 1, SUM($F$167:M$167) - SUM($F$218:L$218), 0)</f>
        <v>0</v>
      </c>
      <c r="N218" s="41">
        <f>IF(N$19 = 1, SUM($F$167:N$167) - SUM($F$218:M$218), 0)</f>
        <v>-5000</v>
      </c>
      <c r="O218" s="41">
        <f>IF(O$19 = 1, SUM($F$167:O$167) - SUM($F$218:N$218), 0)</f>
        <v>0</v>
      </c>
      <c r="P218" s="41">
        <f>IF(P$19 = 1, SUM($F$167:P$167) - SUM($F$218:O$218), 0)</f>
        <v>0</v>
      </c>
      <c r="Q218" s="41">
        <f>IF(Q$19 = 1, SUM($F$167:Q$167) - SUM($F$218:P$218), 0)</f>
        <v>0</v>
      </c>
      <c r="R218" s="41">
        <f>IF(R$19 = 1, SUM($F$167:R$167) - SUM($F$218:Q$218), 0)</f>
        <v>-4000</v>
      </c>
      <c r="S218" s="38">
        <f t="shared" si="70"/>
        <v>-13000</v>
      </c>
    </row>
    <row r="219" spans="3:19" hidden="1" outlineLevel="1" x14ac:dyDescent="0.25">
      <c r="D219" s="40" t="s">
        <v>121</v>
      </c>
      <c r="F219" s="41">
        <f>IF( OR(F$16=1, F$18=1), F$167, 0)</f>
        <v>-1000</v>
      </c>
      <c r="G219" s="41">
        <f>IF( OR(G$16=1, G$18=1), SUM($F$167:G$167) - SUM($F$219:F$219), 0)</f>
        <v>0</v>
      </c>
      <c r="H219" s="41">
        <f>IF( OR(H$16=1, H$18=1), SUM($F$167:H$167) - SUM($F$219:G$219), 0)</f>
        <v>-2000</v>
      </c>
      <c r="I219" s="41">
        <f>IF( OR(I$16=1, I$18=1), SUM($F$167:I$167) - SUM($F$219:H$219), 0)</f>
        <v>0</v>
      </c>
      <c r="J219" s="41">
        <f>IF( OR(J$16=1, J$18=1), SUM($F$167:J$167) - SUM($F$219:I$219), 0)</f>
        <v>0</v>
      </c>
      <c r="K219" s="41">
        <f>IF( OR(K$16=1, K$18=1), SUM($F$167:K$167) - SUM($F$219:J$219), 0)</f>
        <v>-3000</v>
      </c>
      <c r="L219" s="41">
        <f>IF( OR(L$16=1, L$18=1), SUM($F$167:L$167) - SUM($F$219:K$219), 0)</f>
        <v>0</v>
      </c>
      <c r="M219" s="41">
        <f>IF( OR(M$16=1, M$18=1), SUM($F$167:M$167) - SUM($F$219:L$219), 0)</f>
        <v>-2000</v>
      </c>
      <c r="N219" s="41">
        <f>IF( OR(N$16=1, N$18=1), SUM($F$167:N$167) - SUM($F$219:M$219), 0)</f>
        <v>0</v>
      </c>
      <c r="O219" s="41">
        <f>IF( OR(O$16=1, O$18=1), SUM($F$167:O$167) - SUM($F$219:N$219), 0)</f>
        <v>-2000</v>
      </c>
      <c r="P219" s="41">
        <f>IF( OR(P$16=1, P$18=1), SUM($F$167:P$167) - SUM($F$219:O$219), 0)</f>
        <v>0</v>
      </c>
      <c r="Q219" s="41">
        <f>IF( OR(Q$16=1, Q$18=1), SUM($F$167:Q$167) - SUM($F$219:P$219), 0)</f>
        <v>-2000</v>
      </c>
      <c r="R219" s="41">
        <f>IF( OR(R$16=1, R$18=1), SUM($F$167:R$167) - SUM($F$219:Q$219), 0)</f>
        <v>0</v>
      </c>
      <c r="S219" s="38">
        <f t="shared" si="70"/>
        <v>-12000</v>
      </c>
    </row>
    <row r="220" spans="3:19" hidden="1" outlineLevel="1" x14ac:dyDescent="0.25">
      <c r="D220" s="40" t="s">
        <v>122</v>
      </c>
      <c r="F220" s="41">
        <f>IF( OR(F$17=1, F$19=1), F$167, 0)</f>
        <v>0</v>
      </c>
      <c r="G220" s="41">
        <f>IF( OR(G$17=1, G$19=1), SUM($F$167:G$167) - SUM($F$220:F$220), 0)</f>
        <v>-2000</v>
      </c>
      <c r="H220" s="41">
        <f>IF( OR(H$17=1, H$19=1), SUM($F$167:H$167) - SUM($F$220:G$220), 0)</f>
        <v>0</v>
      </c>
      <c r="I220" s="41">
        <f>IF( OR(I$17=1, I$19=1), SUM($F$167:I$167) - SUM($F$220:H$220), 0)</f>
        <v>-2000</v>
      </c>
      <c r="J220" s="41">
        <f>IF( OR(J$17=1, J$19=1), SUM($F$167:J$167) - SUM($F$220:I$220), 0)</f>
        <v>0</v>
      </c>
      <c r="K220" s="41">
        <f>IF( OR(K$17=1, K$19=1), SUM($F$167:K$167) - SUM($F$220:J$220), 0)</f>
        <v>0</v>
      </c>
      <c r="L220" s="41">
        <f>IF( OR(L$17=1, L$19=1), SUM($F$167:L$167) - SUM($F$220:K$220), 0)</f>
        <v>-3000</v>
      </c>
      <c r="M220" s="41">
        <f>IF( OR(M$17=1, M$19=1), SUM($F$167:M$167) - SUM($F$220:L$220), 0)</f>
        <v>0</v>
      </c>
      <c r="N220" s="41">
        <f>IF( OR(N$17=1, N$19=1), SUM($F$167:N$167) - SUM($F$220:M$220), 0)</f>
        <v>-2000</v>
      </c>
      <c r="O220" s="41">
        <f>IF( OR(O$17=1, O$19=1), SUM($F$167:O$167) - SUM($F$220:N$220), 0)</f>
        <v>0</v>
      </c>
      <c r="P220" s="41">
        <f>IF( OR(P$17=1, P$19=1), SUM($F$167:P$167) - SUM($F$220:O$220), 0)</f>
        <v>-2000</v>
      </c>
      <c r="Q220" s="41">
        <f>IF( OR(Q$17=1, Q$19=1), SUM($F$167:Q$167) - SUM($F$220:P$220), 0)</f>
        <v>0</v>
      </c>
      <c r="R220" s="41">
        <f>IF( OR(R$17=1, R$19=1), SUM($F$167:R$167) - SUM($F$220:Q$220), 0)</f>
        <v>-2000</v>
      </c>
      <c r="S220" s="38">
        <f t="shared" si="70"/>
        <v>-13000</v>
      </c>
    </row>
    <row r="221" spans="3:19" hidden="1" outlineLevel="1" x14ac:dyDescent="0.25">
      <c r="D221" s="40" t="s">
        <v>109</v>
      </c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38">
        <f t="shared" si="70"/>
        <v>0</v>
      </c>
    </row>
    <row r="222" spans="3:19" ht="5.0999999999999996" customHeight="1" x14ac:dyDescent="0.25"/>
    <row r="223" spans="3:19" collapsed="1" x14ac:dyDescent="0.25">
      <c r="C223" s="1" t="str">
        <f>C168</f>
        <v>Travel</v>
      </c>
      <c r="D223" s="7" t="s">
        <v>113</v>
      </c>
      <c r="F223" s="16">
        <f>_xlfn.XLOOKUP($D$223, $D$224:$D$233, F224:F233)</f>
        <v>0</v>
      </c>
      <c r="G223" s="16">
        <f t="shared" ref="G223:R223" si="72">_xlfn.XLOOKUP($D$223, $D$224:$D$233, G224:G233)</f>
        <v>0</v>
      </c>
      <c r="H223" s="16">
        <f t="shared" si="72"/>
        <v>0</v>
      </c>
      <c r="I223" s="16">
        <f t="shared" si="72"/>
        <v>0</v>
      </c>
      <c r="J223" s="16">
        <f t="shared" si="72"/>
        <v>-5000</v>
      </c>
      <c r="K223" s="16">
        <f t="shared" si="72"/>
        <v>0</v>
      </c>
      <c r="L223" s="16">
        <f t="shared" si="72"/>
        <v>0</v>
      </c>
      <c r="M223" s="16">
        <f t="shared" si="72"/>
        <v>0</v>
      </c>
      <c r="N223" s="16">
        <f t="shared" si="72"/>
        <v>-4000</v>
      </c>
      <c r="O223" s="16">
        <f t="shared" si="72"/>
        <v>0</v>
      </c>
      <c r="P223" s="16">
        <f t="shared" si="72"/>
        <v>0</v>
      </c>
      <c r="Q223" s="16">
        <f t="shared" si="72"/>
        <v>0</v>
      </c>
      <c r="R223" s="16">
        <f t="shared" si="72"/>
        <v>-4000</v>
      </c>
      <c r="S223" s="38">
        <f>SUM(F223:R223)</f>
        <v>-13000</v>
      </c>
    </row>
    <row r="224" spans="3:19" hidden="1" outlineLevel="1" x14ac:dyDescent="0.25">
      <c r="D224" s="40" t="s">
        <v>216</v>
      </c>
      <c r="F224" s="41">
        <f>_xlfn.XLOOKUP(F$10, $F$23:$R$23, $F$168:$R$168, 0)</f>
        <v>0</v>
      </c>
      <c r="G224" s="41">
        <f t="shared" ref="G224:R224" si="73">_xlfn.XLOOKUP(G$10, $F$23:$R$23, $F$168:$R$168, 0)</f>
        <v>0</v>
      </c>
      <c r="H224" s="41">
        <f t="shared" si="73"/>
        <v>0</v>
      </c>
      <c r="I224" s="41">
        <f t="shared" si="73"/>
        <v>0</v>
      </c>
      <c r="J224" s="41">
        <f t="shared" si="73"/>
        <v>-1000</v>
      </c>
      <c r="K224" s="41">
        <f t="shared" si="73"/>
        <v>-1000</v>
      </c>
      <c r="L224" s="41">
        <f t="shared" si="73"/>
        <v>-1000</v>
      </c>
      <c r="M224" s="41">
        <f t="shared" si="73"/>
        <v>-1000</v>
      </c>
      <c r="N224" s="41">
        <f t="shared" si="73"/>
        <v>-1000</v>
      </c>
      <c r="O224" s="41">
        <f t="shared" si="73"/>
        <v>-1000</v>
      </c>
      <c r="P224" s="41">
        <f t="shared" si="73"/>
        <v>-1000</v>
      </c>
      <c r="Q224" s="41">
        <f t="shared" si="73"/>
        <v>-1000</v>
      </c>
      <c r="R224" s="41">
        <f t="shared" si="73"/>
        <v>-1000</v>
      </c>
      <c r="S224" s="38">
        <f t="shared" ref="S224:S233" si="74">SUM(F224:R224)</f>
        <v>-9000</v>
      </c>
    </row>
    <row r="225" spans="3:19" hidden="1" outlineLevel="1" x14ac:dyDescent="0.25">
      <c r="D225" s="40" t="s">
        <v>113</v>
      </c>
      <c r="F225" s="41">
        <f>IF(F$15 = 1, F$168, 0)</f>
        <v>0</v>
      </c>
      <c r="G225" s="41">
        <f>IF(G$15 = 1, SUM($F$168:G$168)- SUM($F$225:F$225), 0)</f>
        <v>0</v>
      </c>
      <c r="H225" s="41">
        <f>IF(H$15 = 1, SUM($F$168:H$168)- SUM($F$225:G$225), 0)</f>
        <v>0</v>
      </c>
      <c r="I225" s="41">
        <f>IF(I$15 = 1, SUM($F$168:I$168)- SUM($F$225:H$225), 0)</f>
        <v>0</v>
      </c>
      <c r="J225" s="41">
        <f>IF(J$15 = 1, SUM($F$168:J$168)- SUM($F$225:I$225), 0)</f>
        <v>-5000</v>
      </c>
      <c r="K225" s="41">
        <f>IF(K$15 = 1, SUM($F$168:K$168)- SUM($F$225:J$225), 0)</f>
        <v>0</v>
      </c>
      <c r="L225" s="41">
        <f>IF(L$15 = 1, SUM($F$168:L$168)- SUM($F$225:K$225), 0)</f>
        <v>0</v>
      </c>
      <c r="M225" s="41">
        <f>IF(M$15 = 1, SUM($F$168:M$168)- SUM($F$225:L$225), 0)</f>
        <v>0</v>
      </c>
      <c r="N225" s="41">
        <f>IF(N$15 = 1, SUM($F$168:N$168)- SUM($F$225:M$225), 0)</f>
        <v>-4000</v>
      </c>
      <c r="O225" s="41">
        <f>IF(O$15 = 1, SUM($F$168:O$168)- SUM($F$225:N$225), 0)</f>
        <v>0</v>
      </c>
      <c r="P225" s="41">
        <f>IF(P$15 = 1, SUM($F$168:P$168)- SUM($F$225:O$225), 0)</f>
        <v>0</v>
      </c>
      <c r="Q225" s="41">
        <f>IF(Q$15 = 1, SUM($F$168:Q$168)- SUM($F$225:P$225), 0)</f>
        <v>0</v>
      </c>
      <c r="R225" s="41">
        <f>IF(R$15 = 1, SUM($F$168:R$168)- SUM($F$225:Q$225), 0)</f>
        <v>-4000</v>
      </c>
      <c r="S225" s="38">
        <f t="shared" si="74"/>
        <v>-13000</v>
      </c>
    </row>
    <row r="226" spans="3:19" hidden="1" outlineLevel="1" x14ac:dyDescent="0.25">
      <c r="D226" s="40" t="s">
        <v>127</v>
      </c>
      <c r="F226" s="41">
        <f>F$168</f>
        <v>-1000</v>
      </c>
      <c r="G226" s="41">
        <f t="shared" ref="G226:R226" si="75">G$168</f>
        <v>-1000</v>
      </c>
      <c r="H226" s="41">
        <f t="shared" si="75"/>
        <v>-1000</v>
      </c>
      <c r="I226" s="41">
        <f t="shared" si="75"/>
        <v>-1000</v>
      </c>
      <c r="J226" s="41">
        <f t="shared" si="75"/>
        <v>-1000</v>
      </c>
      <c r="K226" s="41">
        <f t="shared" si="75"/>
        <v>-1000</v>
      </c>
      <c r="L226" s="41">
        <f t="shared" si="75"/>
        <v>-1000</v>
      </c>
      <c r="M226" s="41">
        <f t="shared" si="75"/>
        <v>-1000</v>
      </c>
      <c r="N226" s="41">
        <f t="shared" si="75"/>
        <v>-1000</v>
      </c>
      <c r="O226" s="41">
        <f t="shared" si="75"/>
        <v>-1000</v>
      </c>
      <c r="P226" s="41">
        <f t="shared" si="75"/>
        <v>-1000</v>
      </c>
      <c r="Q226" s="41">
        <f t="shared" si="75"/>
        <v>-1000</v>
      </c>
      <c r="R226" s="41">
        <f t="shared" si="75"/>
        <v>-1000</v>
      </c>
      <c r="S226" s="38">
        <f t="shared" si="74"/>
        <v>-13000</v>
      </c>
    </row>
    <row r="227" spans="3:19" hidden="1" outlineLevel="1" x14ac:dyDescent="0.25">
      <c r="D227" s="40" t="s">
        <v>120</v>
      </c>
      <c r="F227" s="41">
        <f>IF($F$16 = 1, $F$168, 0)</f>
        <v>-1000</v>
      </c>
      <c r="G227" s="41">
        <f>IF(G$16 = 1, SUM($F$168:G$168) - SUM($F$227:F$227), 0)</f>
        <v>0</v>
      </c>
      <c r="H227" s="41">
        <f>IF(H$16 = 1, SUM($F$168:H$168) - SUM($F$227:G$227), 0)</f>
        <v>0</v>
      </c>
      <c r="I227" s="41">
        <f>IF(I$16 = 1, SUM($F$168:I$168) - SUM($F$227:H$227), 0)</f>
        <v>0</v>
      </c>
      <c r="J227" s="41">
        <f>IF(J$16 = 1, SUM($F$168:J$168) - SUM($F$227:I$227), 0)</f>
        <v>0</v>
      </c>
      <c r="K227" s="41">
        <f>IF(K$16 = 1, SUM($F$168:K$168) - SUM($F$227:J$227), 0)</f>
        <v>-5000</v>
      </c>
      <c r="L227" s="41">
        <f>IF(L$16 = 1, SUM($F$168:L$168) - SUM($F$227:K$227), 0)</f>
        <v>0</v>
      </c>
      <c r="M227" s="41">
        <f>IF(M$16 = 1, SUM($F$168:M$168) - SUM($F$227:L$227), 0)</f>
        <v>0</v>
      </c>
      <c r="N227" s="41">
        <f>IF(N$16 = 1, SUM($F$168:N$168) - SUM($F$227:M$227), 0)</f>
        <v>0</v>
      </c>
      <c r="O227" s="41">
        <f>IF(O$16 = 1, SUM($F$168:O$168) - SUM($F$227:N$227), 0)</f>
        <v>-4000</v>
      </c>
      <c r="P227" s="41">
        <f>IF(P$16 = 1, SUM($F$168:P$168) - SUM($F$227:O$227), 0)</f>
        <v>0</v>
      </c>
      <c r="Q227" s="41">
        <f>IF(Q$16 = 1, SUM($F$168:Q$168) - SUM($F$227:P$227), 0)</f>
        <v>0</v>
      </c>
      <c r="R227" s="41">
        <f>IF(R$16 = 1, SUM($F$168:R$168) - SUM($F$227:Q$227), 0)</f>
        <v>0</v>
      </c>
      <c r="S227" s="38">
        <f t="shared" si="74"/>
        <v>-10000</v>
      </c>
    </row>
    <row r="228" spans="3:19" hidden="1" outlineLevel="1" x14ac:dyDescent="0.25">
      <c r="D228" s="40" t="s">
        <v>123</v>
      </c>
      <c r="F228" s="41">
        <f>IF($F$17 = 1, $F$168, 0)</f>
        <v>0</v>
      </c>
      <c r="G228" s="41">
        <f>IF(G$17 = 1, SUM($F$168:G$168) - SUM($F$228:F$228), 0)</f>
        <v>-2000</v>
      </c>
      <c r="H228" s="41">
        <f>IF(H$17 = 1, SUM($F$168:H$168) - SUM($F$228:G$228), 0)</f>
        <v>0</v>
      </c>
      <c r="I228" s="41">
        <f>IF(I$17 = 1, SUM($F$168:I$168) - SUM($F$228:H$228), 0)</f>
        <v>0</v>
      </c>
      <c r="J228" s="41">
        <f>IF(J$17 = 1, SUM($F$168:J$168) - SUM($F$228:I$228), 0)</f>
        <v>0</v>
      </c>
      <c r="K228" s="41">
        <f>IF(K$17 = 1, SUM($F$168:K$168) - SUM($F$228:J$228), 0)</f>
        <v>0</v>
      </c>
      <c r="L228" s="41">
        <f>IF(L$17 = 1, SUM($F$168:L$168) - SUM($F$228:K$228), 0)</f>
        <v>-5000</v>
      </c>
      <c r="M228" s="41">
        <f>IF(M$17 = 1, SUM($F$168:M$168) - SUM($F$228:L$228), 0)</f>
        <v>0</v>
      </c>
      <c r="N228" s="41">
        <f>IF(N$17 = 1, SUM($F$168:N$168) - SUM($F$228:M$228), 0)</f>
        <v>0</v>
      </c>
      <c r="O228" s="41">
        <f>IF(O$17 = 1, SUM($F$168:O$168) - SUM($F$228:N$228), 0)</f>
        <v>0</v>
      </c>
      <c r="P228" s="41">
        <f>IF(P$17 = 1, SUM($F$168:P$168) - SUM($F$228:O$228), 0)</f>
        <v>-4000</v>
      </c>
      <c r="Q228" s="41">
        <f>IF(Q$17 = 1, SUM($F$168:Q$168) - SUM($F$228:P$228), 0)</f>
        <v>0</v>
      </c>
      <c r="R228" s="41">
        <f>IF(R$17 = 1, SUM($F$168:R$168) - SUM($F$228:Q$228), 0)</f>
        <v>0</v>
      </c>
      <c r="S228" s="38">
        <f t="shared" si="74"/>
        <v>-11000</v>
      </c>
    </row>
    <row r="229" spans="3:19" hidden="1" outlineLevel="1" x14ac:dyDescent="0.25">
      <c r="D229" s="40" t="s">
        <v>124</v>
      </c>
      <c r="F229" s="41">
        <f>IF($F$18 = 1, $F$168, 0)</f>
        <v>0</v>
      </c>
      <c r="G229" s="41">
        <f>IF(G$18 = 1, SUM($F$168:G$168) - SUM($F$229:F$229), 0)</f>
        <v>0</v>
      </c>
      <c r="H229" s="41">
        <f>IF(H$18 = 1, SUM($F$168:H$168) - SUM($F$229:G$229), 0)</f>
        <v>-3000</v>
      </c>
      <c r="I229" s="41">
        <f>IF(I$18 = 1, SUM($F$168:I$168) - SUM($F$229:H$229), 0)</f>
        <v>0</v>
      </c>
      <c r="J229" s="41">
        <f>IF(J$18 = 1, SUM($F$168:J$168) - SUM($F$229:I$229), 0)</f>
        <v>0</v>
      </c>
      <c r="K229" s="41">
        <f>IF(K$18 = 1, SUM($F$168:K$168) - SUM($F$229:J$229), 0)</f>
        <v>0</v>
      </c>
      <c r="L229" s="41">
        <f>IF(L$18 = 1, SUM($F$168:L$168) - SUM($F$229:K$229), 0)</f>
        <v>0</v>
      </c>
      <c r="M229" s="41">
        <f>IF(M$18 = 1, SUM($F$168:M$168) - SUM($F$229:L$229), 0)</f>
        <v>-5000</v>
      </c>
      <c r="N229" s="41">
        <f>IF(N$18 = 1, SUM($F$168:N$168) - SUM($F$229:M$229), 0)</f>
        <v>0</v>
      </c>
      <c r="O229" s="41">
        <f>IF(O$18 = 1, SUM($F$168:O$168) - SUM($F$229:N$229), 0)</f>
        <v>0</v>
      </c>
      <c r="P229" s="41">
        <f>IF(P$18 = 1, SUM($F$168:P$168) - SUM($F$229:O$229), 0)</f>
        <v>0</v>
      </c>
      <c r="Q229" s="41">
        <f>IF(Q$18 = 1, SUM($F$168:Q$168) - SUM($F$229:P$229), 0)</f>
        <v>-4000</v>
      </c>
      <c r="R229" s="41">
        <f>IF(R$18 = 1, SUM($F$168:R$168) - SUM($F$229:Q$229), 0)</f>
        <v>0</v>
      </c>
      <c r="S229" s="38">
        <f t="shared" si="74"/>
        <v>-12000</v>
      </c>
    </row>
    <row r="230" spans="3:19" hidden="1" outlineLevel="1" x14ac:dyDescent="0.25">
      <c r="D230" s="40" t="s">
        <v>125</v>
      </c>
      <c r="F230" s="41">
        <f>IF($F$19 = 1, $F$168, 0)</f>
        <v>0</v>
      </c>
      <c r="G230" s="41">
        <f>IF(G$19 = 1, SUM($F$168:G$168) - SUM($F$230:F$230), 0)</f>
        <v>0</v>
      </c>
      <c r="H230" s="41">
        <f>IF(H$19 = 1, SUM($F$168:H$168) - SUM($F$230:G$230), 0)</f>
        <v>0</v>
      </c>
      <c r="I230" s="41">
        <f>IF(I$19 = 1, SUM($F$168:I$168) - SUM($F$230:H$230), 0)</f>
        <v>-4000</v>
      </c>
      <c r="J230" s="41">
        <f>IF(J$19 = 1, SUM($F$168:J$168) - SUM($F$230:I$230), 0)</f>
        <v>0</v>
      </c>
      <c r="K230" s="41">
        <f>IF(K$19 = 1, SUM($F$168:K$168) - SUM($F$230:J$230), 0)</f>
        <v>0</v>
      </c>
      <c r="L230" s="41">
        <f>IF(L$19 = 1, SUM($F$168:L$168) - SUM($F$230:K$230), 0)</f>
        <v>0</v>
      </c>
      <c r="M230" s="41">
        <f>IF(M$19 = 1, SUM($F$168:M$168) - SUM($F$230:L$230), 0)</f>
        <v>0</v>
      </c>
      <c r="N230" s="41">
        <f>IF(N$19 = 1, SUM($F$168:N$168) - SUM($F$230:M$230), 0)</f>
        <v>-5000</v>
      </c>
      <c r="O230" s="41">
        <f>IF(O$19 = 1, SUM($F$168:O$168) - SUM($F$230:N$230), 0)</f>
        <v>0</v>
      </c>
      <c r="P230" s="41">
        <f>IF(P$19 = 1, SUM($F$168:P$168) - SUM($F$230:O$230), 0)</f>
        <v>0</v>
      </c>
      <c r="Q230" s="41">
        <f>IF(Q$19 = 1, SUM($F$168:Q$168) - SUM($F$230:P$230), 0)</f>
        <v>0</v>
      </c>
      <c r="R230" s="41">
        <f>IF(R$19 = 1, SUM($F$168:R$168) - SUM($F$230:Q$230), 0)</f>
        <v>-4000</v>
      </c>
      <c r="S230" s="38">
        <f t="shared" si="74"/>
        <v>-13000</v>
      </c>
    </row>
    <row r="231" spans="3:19" hidden="1" outlineLevel="1" x14ac:dyDescent="0.25">
      <c r="D231" s="40" t="s">
        <v>121</v>
      </c>
      <c r="F231" s="41">
        <f>IF( OR(F$16=1, F$18=1), F$168, 0)</f>
        <v>-1000</v>
      </c>
      <c r="G231" s="41">
        <f>IF( OR(G$16=1, G$18=1), SUM($F$168:G$168) - SUM($F$231:F$231), 0)</f>
        <v>0</v>
      </c>
      <c r="H231" s="41">
        <f>IF( OR(H$16=1, H$18=1), SUM($F$168:H$168) - SUM($F$231:G$231), 0)</f>
        <v>-2000</v>
      </c>
      <c r="I231" s="41">
        <f>IF( OR(I$16=1, I$18=1), SUM($F$168:I$168) - SUM($F$231:H$231), 0)</f>
        <v>0</v>
      </c>
      <c r="J231" s="41">
        <f>IF( OR(J$16=1, J$18=1), SUM($F$168:J$168) - SUM($F$231:I$231), 0)</f>
        <v>0</v>
      </c>
      <c r="K231" s="41">
        <f>IF( OR(K$16=1, K$18=1), SUM($F$168:K$168) - SUM($F$231:J$231), 0)</f>
        <v>-3000</v>
      </c>
      <c r="L231" s="41">
        <f>IF( OR(L$16=1, L$18=1), SUM($F$168:L$168) - SUM($F$231:K$231), 0)</f>
        <v>0</v>
      </c>
      <c r="M231" s="41">
        <f>IF( OR(M$16=1, M$18=1), SUM($F$168:M$168) - SUM($F$231:L$231), 0)</f>
        <v>-2000</v>
      </c>
      <c r="N231" s="41">
        <f>IF( OR(N$16=1, N$18=1), SUM($F$168:N$168) - SUM($F$231:M$231), 0)</f>
        <v>0</v>
      </c>
      <c r="O231" s="41">
        <f>IF( OR(O$16=1, O$18=1), SUM($F$168:O$168) - SUM($F$231:N$231), 0)</f>
        <v>-2000</v>
      </c>
      <c r="P231" s="41">
        <f>IF( OR(P$16=1, P$18=1), SUM($F$168:P$168) - SUM($F$231:O$231), 0)</f>
        <v>0</v>
      </c>
      <c r="Q231" s="41">
        <f>IF( OR(Q$16=1, Q$18=1), SUM($F$168:Q$168) - SUM($F$231:P$231), 0)</f>
        <v>-2000</v>
      </c>
      <c r="R231" s="41">
        <f>IF( OR(R$16=1, R$18=1), SUM($F$168:R$168) - SUM($F$231:Q$231), 0)</f>
        <v>0</v>
      </c>
      <c r="S231" s="38">
        <f t="shared" si="74"/>
        <v>-12000</v>
      </c>
    </row>
    <row r="232" spans="3:19" hidden="1" outlineLevel="1" x14ac:dyDescent="0.25">
      <c r="D232" s="40" t="s">
        <v>122</v>
      </c>
      <c r="F232" s="41">
        <f>IF( OR(F$17=1, F$19=1), F$168, 0)</f>
        <v>0</v>
      </c>
      <c r="G232" s="41">
        <f>IF( OR(G$17=1, G$19=1), SUM($F$168:G$168) - SUM($F$232:F$232), 0)</f>
        <v>-2000</v>
      </c>
      <c r="H232" s="41">
        <f>IF( OR(H$17=1, H$19=1), SUM($F$168:H$168) - SUM($F$232:G$232), 0)</f>
        <v>0</v>
      </c>
      <c r="I232" s="41">
        <f>IF( OR(I$17=1, I$19=1), SUM($F$168:I$168) - SUM($F$232:H$232), 0)</f>
        <v>-2000</v>
      </c>
      <c r="J232" s="41">
        <f>IF( OR(J$17=1, J$19=1), SUM($F$168:J$168) - SUM($F$232:I$232), 0)</f>
        <v>0</v>
      </c>
      <c r="K232" s="41">
        <f>IF( OR(K$17=1, K$19=1), SUM($F$168:K$168) - SUM($F$232:J$232), 0)</f>
        <v>0</v>
      </c>
      <c r="L232" s="41">
        <f>IF( OR(L$17=1, L$19=1), SUM($F$168:L$168) - SUM($F$232:K$232), 0)</f>
        <v>-3000</v>
      </c>
      <c r="M232" s="41">
        <f>IF( OR(M$17=1, M$19=1), SUM($F$168:M$168) - SUM($F$232:L$232), 0)</f>
        <v>0</v>
      </c>
      <c r="N232" s="41">
        <f>IF( OR(N$17=1, N$19=1), SUM($F$168:N$168) - SUM($F$232:M$232), 0)</f>
        <v>-2000</v>
      </c>
      <c r="O232" s="41">
        <f>IF( OR(O$17=1, O$19=1), SUM($F$168:O$168) - SUM($F$232:N$232), 0)</f>
        <v>0</v>
      </c>
      <c r="P232" s="41">
        <f>IF( OR(P$17=1, P$19=1), SUM($F$168:P$168) - SUM($F$232:O$232), 0)</f>
        <v>-2000</v>
      </c>
      <c r="Q232" s="41">
        <f>IF( OR(Q$17=1, Q$19=1), SUM($F$168:Q$168) - SUM($F$232:P$232), 0)</f>
        <v>0</v>
      </c>
      <c r="R232" s="41">
        <f>IF( OR(R$17=1, R$19=1), SUM($F$168:R$168) - SUM($F$232:Q$232), 0)</f>
        <v>-2000</v>
      </c>
      <c r="S232" s="38">
        <f t="shared" si="74"/>
        <v>-13000</v>
      </c>
    </row>
    <row r="233" spans="3:19" hidden="1" outlineLevel="1" x14ac:dyDescent="0.25">
      <c r="D233" s="40" t="s">
        <v>109</v>
      </c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38">
        <f t="shared" si="74"/>
        <v>0</v>
      </c>
    </row>
    <row r="234" spans="3:19" ht="5.0999999999999996" customHeight="1" x14ac:dyDescent="0.25"/>
    <row r="235" spans="3:19" collapsed="1" x14ac:dyDescent="0.25">
      <c r="C235" s="1" t="str">
        <f>C169</f>
        <v>Insurance</v>
      </c>
      <c r="D235" s="7" t="s">
        <v>113</v>
      </c>
      <c r="F235" s="16">
        <f>_xlfn.XLOOKUP($D$235, $D$236:$D$245, F236:F245)</f>
        <v>0</v>
      </c>
      <c r="G235" s="16">
        <f t="shared" ref="G235:R235" si="76">_xlfn.XLOOKUP($D$235, $D$236:$D$245, G236:G245)</f>
        <v>0</v>
      </c>
      <c r="H235" s="16">
        <f t="shared" si="76"/>
        <v>0</v>
      </c>
      <c r="I235" s="16">
        <f t="shared" si="76"/>
        <v>0</v>
      </c>
      <c r="J235" s="16">
        <f t="shared" si="76"/>
        <v>-15000</v>
      </c>
      <c r="K235" s="16">
        <f t="shared" si="76"/>
        <v>0</v>
      </c>
      <c r="L235" s="16">
        <f t="shared" si="76"/>
        <v>0</v>
      </c>
      <c r="M235" s="16">
        <f t="shared" si="76"/>
        <v>0</v>
      </c>
      <c r="N235" s="16">
        <f t="shared" si="76"/>
        <v>-12000</v>
      </c>
      <c r="O235" s="16">
        <f t="shared" si="76"/>
        <v>0</v>
      </c>
      <c r="P235" s="16">
        <f t="shared" si="76"/>
        <v>0</v>
      </c>
      <c r="Q235" s="16">
        <f t="shared" si="76"/>
        <v>0</v>
      </c>
      <c r="R235" s="16">
        <f t="shared" si="76"/>
        <v>-12000</v>
      </c>
      <c r="S235" s="38">
        <f>SUM(F235:R235)</f>
        <v>-39000</v>
      </c>
    </row>
    <row r="236" spans="3:19" hidden="1" outlineLevel="1" x14ac:dyDescent="0.25">
      <c r="D236" s="40" t="s">
        <v>216</v>
      </c>
      <c r="F236" s="41">
        <f>_xlfn.XLOOKUP(F$10, $F$23:$R$23, $F$169:$R$169, 0)</f>
        <v>0</v>
      </c>
      <c r="G236" s="41">
        <f t="shared" ref="G236:R236" si="77">_xlfn.XLOOKUP(G$10, $F$23:$R$23, $F$169:$R$169, 0)</f>
        <v>0</v>
      </c>
      <c r="H236" s="41">
        <f t="shared" si="77"/>
        <v>0</v>
      </c>
      <c r="I236" s="41">
        <f t="shared" si="77"/>
        <v>0</v>
      </c>
      <c r="J236" s="41">
        <f t="shared" si="77"/>
        <v>-3000</v>
      </c>
      <c r="K236" s="41">
        <f t="shared" si="77"/>
        <v>-3000</v>
      </c>
      <c r="L236" s="41">
        <f t="shared" si="77"/>
        <v>-3000</v>
      </c>
      <c r="M236" s="41">
        <f t="shared" si="77"/>
        <v>-3000</v>
      </c>
      <c r="N236" s="41">
        <f t="shared" si="77"/>
        <v>-3000</v>
      </c>
      <c r="O236" s="41">
        <f t="shared" si="77"/>
        <v>-3000</v>
      </c>
      <c r="P236" s="41">
        <f t="shared" si="77"/>
        <v>-3000</v>
      </c>
      <c r="Q236" s="41">
        <f t="shared" si="77"/>
        <v>-3000</v>
      </c>
      <c r="R236" s="41">
        <f t="shared" si="77"/>
        <v>-3000</v>
      </c>
      <c r="S236" s="38">
        <f t="shared" ref="S236:S245" si="78">SUM(F236:R236)</f>
        <v>-27000</v>
      </c>
    </row>
    <row r="237" spans="3:19" hidden="1" outlineLevel="1" x14ac:dyDescent="0.25">
      <c r="D237" s="40" t="s">
        <v>113</v>
      </c>
      <c r="F237" s="41">
        <f>IF(F$15 = 1, F$169, 0)</f>
        <v>0</v>
      </c>
      <c r="G237" s="41">
        <f>IF(G$15 = 1, SUM($F$169:G$169)- SUM($F$237:F$237), 0)</f>
        <v>0</v>
      </c>
      <c r="H237" s="41">
        <f>IF(H$15 = 1, SUM($F$169:H$169)- SUM($F$237:G$237), 0)</f>
        <v>0</v>
      </c>
      <c r="I237" s="41">
        <f>IF(I$15 = 1, SUM($F$169:I$169)- SUM($F$237:H$237), 0)</f>
        <v>0</v>
      </c>
      <c r="J237" s="41">
        <f>IF(J$15 = 1, SUM($F$169:J$169)- SUM($F$237:I$237), 0)</f>
        <v>-15000</v>
      </c>
      <c r="K237" s="41">
        <f>IF(K$15 = 1, SUM($F$169:K$169)- SUM($F$237:J$237), 0)</f>
        <v>0</v>
      </c>
      <c r="L237" s="41">
        <f>IF(L$15 = 1, SUM($F$169:L$169)- SUM($F$237:K$237), 0)</f>
        <v>0</v>
      </c>
      <c r="M237" s="41">
        <f>IF(M$15 = 1, SUM($F$169:M$169)- SUM($F$237:L$237), 0)</f>
        <v>0</v>
      </c>
      <c r="N237" s="41">
        <f>IF(N$15 = 1, SUM($F$169:N$169)- SUM($F$237:M$237), 0)</f>
        <v>-12000</v>
      </c>
      <c r="O237" s="41">
        <f>IF(O$15 = 1, SUM($F$169:O$169)- SUM($F$237:N$237), 0)</f>
        <v>0</v>
      </c>
      <c r="P237" s="41">
        <f>IF(P$15 = 1, SUM($F$169:P$169)- SUM($F$237:O$237), 0)</f>
        <v>0</v>
      </c>
      <c r="Q237" s="41">
        <f>IF(Q$15 = 1, SUM($F$169:Q$169)- SUM($F$237:P$237), 0)</f>
        <v>0</v>
      </c>
      <c r="R237" s="41">
        <f>IF(R$15 = 1, SUM($F$169:R$169)- SUM($F$237:Q$237), 0)</f>
        <v>-12000</v>
      </c>
      <c r="S237" s="38">
        <f t="shared" si="78"/>
        <v>-39000</v>
      </c>
    </row>
    <row r="238" spans="3:19" hidden="1" outlineLevel="1" x14ac:dyDescent="0.25">
      <c r="D238" s="40" t="s">
        <v>127</v>
      </c>
      <c r="F238" s="41">
        <f>F$169</f>
        <v>-3000</v>
      </c>
      <c r="G238" s="41">
        <f t="shared" ref="G238:R238" si="79">G$169</f>
        <v>-3000</v>
      </c>
      <c r="H238" s="41">
        <f t="shared" si="79"/>
        <v>-3000</v>
      </c>
      <c r="I238" s="41">
        <f t="shared" si="79"/>
        <v>-3000</v>
      </c>
      <c r="J238" s="41">
        <f t="shared" si="79"/>
        <v>-3000</v>
      </c>
      <c r="K238" s="41">
        <f t="shared" si="79"/>
        <v>-3000</v>
      </c>
      <c r="L238" s="41">
        <f t="shared" si="79"/>
        <v>-3000</v>
      </c>
      <c r="M238" s="41">
        <f t="shared" si="79"/>
        <v>-3000</v>
      </c>
      <c r="N238" s="41">
        <f t="shared" si="79"/>
        <v>-3000</v>
      </c>
      <c r="O238" s="41">
        <f t="shared" si="79"/>
        <v>-3000</v>
      </c>
      <c r="P238" s="41">
        <f t="shared" si="79"/>
        <v>-3000</v>
      </c>
      <c r="Q238" s="41">
        <f t="shared" si="79"/>
        <v>-3000</v>
      </c>
      <c r="R238" s="41">
        <f t="shared" si="79"/>
        <v>-3000</v>
      </c>
      <c r="S238" s="38">
        <f t="shared" si="78"/>
        <v>-39000</v>
      </c>
    </row>
    <row r="239" spans="3:19" hidden="1" outlineLevel="1" x14ac:dyDescent="0.25">
      <c r="D239" s="40" t="s">
        <v>120</v>
      </c>
      <c r="F239" s="41">
        <f>IF($F$16 = 1, $F$169, 0)</f>
        <v>-3000</v>
      </c>
      <c r="G239" s="41">
        <f>IF(G$16 = 1, SUM($F$169:G$169) - SUM($F$239:F$239), 0)</f>
        <v>0</v>
      </c>
      <c r="H239" s="41">
        <f>IF(H$16 = 1, SUM($F$169:H$169) - SUM($F$239:G$239), 0)</f>
        <v>0</v>
      </c>
      <c r="I239" s="41">
        <f>IF(I$16 = 1, SUM($F$169:I$169) - SUM($F$239:H$239), 0)</f>
        <v>0</v>
      </c>
      <c r="J239" s="41">
        <f>IF(J$16 = 1, SUM($F$169:J$169) - SUM($F$239:I$239), 0)</f>
        <v>0</v>
      </c>
      <c r="K239" s="41">
        <f>IF(K$16 = 1, SUM($F$169:K$169) - SUM($F$239:J$239), 0)</f>
        <v>-15000</v>
      </c>
      <c r="L239" s="41">
        <f>IF(L$16 = 1, SUM($F$169:L$169) - SUM($F$239:K$239), 0)</f>
        <v>0</v>
      </c>
      <c r="M239" s="41">
        <f>IF(M$16 = 1, SUM($F$169:M$169) - SUM($F$239:L$239), 0)</f>
        <v>0</v>
      </c>
      <c r="N239" s="41">
        <f>IF(N$16 = 1, SUM($F$169:N$169) - SUM($F$239:M$239), 0)</f>
        <v>0</v>
      </c>
      <c r="O239" s="41">
        <f>IF(O$16 = 1, SUM($F$169:O$169) - SUM($F$239:N$239), 0)</f>
        <v>-12000</v>
      </c>
      <c r="P239" s="41">
        <f>IF(P$16 = 1, SUM($F$169:P$169) - SUM($F$239:O$239), 0)</f>
        <v>0</v>
      </c>
      <c r="Q239" s="41">
        <f>IF(Q$16 = 1, SUM($F$169:Q$169) - SUM($F$239:P$239), 0)</f>
        <v>0</v>
      </c>
      <c r="R239" s="41">
        <f>IF(R$16 = 1, SUM($F$169:R$169) - SUM($F$239:Q$239), 0)</f>
        <v>0</v>
      </c>
      <c r="S239" s="38">
        <f t="shared" si="78"/>
        <v>-30000</v>
      </c>
    </row>
    <row r="240" spans="3:19" hidden="1" outlineLevel="1" x14ac:dyDescent="0.25">
      <c r="D240" s="40" t="s">
        <v>123</v>
      </c>
      <c r="F240" s="41">
        <f>IF($F$17 = 1, $F$169, 0)</f>
        <v>0</v>
      </c>
      <c r="G240" s="41">
        <f>IF(G$17 = 1, SUM($F$169:G$169) - SUM($F$240:F$240), 0)</f>
        <v>-6000</v>
      </c>
      <c r="H240" s="41">
        <f>IF(H$17 = 1, SUM($F$169:H$169) - SUM($F$240:G$240), 0)</f>
        <v>0</v>
      </c>
      <c r="I240" s="41">
        <f>IF(I$17 = 1, SUM($F$169:I$169) - SUM($F$240:H$240), 0)</f>
        <v>0</v>
      </c>
      <c r="J240" s="41">
        <f>IF(J$17 = 1, SUM($F$169:J$169) - SUM($F$240:I$240), 0)</f>
        <v>0</v>
      </c>
      <c r="K240" s="41">
        <f>IF(K$17 = 1, SUM($F$169:K$169) - SUM($F$240:J$240), 0)</f>
        <v>0</v>
      </c>
      <c r="L240" s="41">
        <f>IF(L$17 = 1, SUM($F$169:L$169) - SUM($F$240:K$240), 0)</f>
        <v>-15000</v>
      </c>
      <c r="M240" s="41">
        <f>IF(M$17 = 1, SUM($F$169:M$169) - SUM($F$240:L$240), 0)</f>
        <v>0</v>
      </c>
      <c r="N240" s="41">
        <f>IF(N$17 = 1, SUM($F$169:N$169) - SUM($F$240:M$240), 0)</f>
        <v>0</v>
      </c>
      <c r="O240" s="41">
        <f>IF(O$17 = 1, SUM($F$169:O$169) - SUM($F$240:N$240), 0)</f>
        <v>0</v>
      </c>
      <c r="P240" s="41">
        <f>IF(P$17 = 1, SUM($F$169:P$169) - SUM($F$240:O$240), 0)</f>
        <v>-12000</v>
      </c>
      <c r="Q240" s="41">
        <f>IF(Q$17 = 1, SUM($F$169:Q$169) - SUM($F$240:P$240), 0)</f>
        <v>0</v>
      </c>
      <c r="R240" s="41">
        <f>IF(R$17 = 1, SUM($F$169:R$169) - SUM($F$240:Q$240), 0)</f>
        <v>0</v>
      </c>
      <c r="S240" s="38">
        <f t="shared" si="78"/>
        <v>-33000</v>
      </c>
    </row>
    <row r="241" spans="3:19" hidden="1" outlineLevel="1" x14ac:dyDescent="0.25">
      <c r="D241" s="40" t="s">
        <v>124</v>
      </c>
      <c r="F241" s="41">
        <f>IF($F$18 = 1, $F$169, 0)</f>
        <v>0</v>
      </c>
      <c r="G241" s="41">
        <f>IF(G$18 = 1, SUM($F$169:G$169) - SUM($F$241:F$241), 0)</f>
        <v>0</v>
      </c>
      <c r="H241" s="41">
        <f>IF(H$18 = 1, SUM($F$169:H$169) - SUM($F$241:G$241), 0)</f>
        <v>-9000</v>
      </c>
      <c r="I241" s="41">
        <f>IF(I$18 = 1, SUM($F$169:I$169) - SUM($F$241:H$241), 0)</f>
        <v>0</v>
      </c>
      <c r="J241" s="41">
        <f>IF(J$18 = 1, SUM($F$169:J$169) - SUM($F$241:I$241), 0)</f>
        <v>0</v>
      </c>
      <c r="K241" s="41">
        <f>IF(K$18 = 1, SUM($F$169:K$169) - SUM($F$241:J$241), 0)</f>
        <v>0</v>
      </c>
      <c r="L241" s="41">
        <f>IF(L$18 = 1, SUM($F$169:L$169) - SUM($F$241:K$241), 0)</f>
        <v>0</v>
      </c>
      <c r="M241" s="41">
        <f>IF(M$18 = 1, SUM($F$169:M$169) - SUM($F$241:L$241), 0)</f>
        <v>-15000</v>
      </c>
      <c r="N241" s="41">
        <f>IF(N$18 = 1, SUM($F$169:N$169) - SUM($F$241:M$241), 0)</f>
        <v>0</v>
      </c>
      <c r="O241" s="41">
        <f>IF(O$18 = 1, SUM($F$169:O$169) - SUM($F$241:N$241), 0)</f>
        <v>0</v>
      </c>
      <c r="P241" s="41">
        <f>IF(P$18 = 1, SUM($F$169:P$169) - SUM($F$241:O$241), 0)</f>
        <v>0</v>
      </c>
      <c r="Q241" s="41">
        <f>IF(Q$18 = 1, SUM($F$169:Q$169) - SUM($F$241:P$241), 0)</f>
        <v>-12000</v>
      </c>
      <c r="R241" s="41">
        <f>IF(R$18 = 1, SUM($F$169:R$169) - SUM($F$241:Q$241), 0)</f>
        <v>0</v>
      </c>
      <c r="S241" s="38">
        <f t="shared" si="78"/>
        <v>-36000</v>
      </c>
    </row>
    <row r="242" spans="3:19" hidden="1" outlineLevel="1" x14ac:dyDescent="0.25">
      <c r="D242" s="40" t="s">
        <v>125</v>
      </c>
      <c r="F242" s="41">
        <f>IF($F$19 = 1, $F$169, 0)</f>
        <v>0</v>
      </c>
      <c r="G242" s="41">
        <f>IF(G$19 = 1, SUM($F$169:G$169) - SUM($F$242:F$242), 0)</f>
        <v>0</v>
      </c>
      <c r="H242" s="41">
        <f>IF(H$19 = 1, SUM($F$169:H$169) - SUM($F$242:G$242), 0)</f>
        <v>0</v>
      </c>
      <c r="I242" s="41">
        <f>IF(I$19 = 1, SUM($F$169:I$169) - SUM($F$242:H$242), 0)</f>
        <v>-12000</v>
      </c>
      <c r="J242" s="41">
        <f>IF(J$19 = 1, SUM($F$169:J$169) - SUM($F$242:I$242), 0)</f>
        <v>0</v>
      </c>
      <c r="K242" s="41">
        <f>IF(K$19 = 1, SUM($F$169:K$169) - SUM($F$242:J$242), 0)</f>
        <v>0</v>
      </c>
      <c r="L242" s="41">
        <f>IF(L$19 = 1, SUM($F$169:L$169) - SUM($F$242:K$242), 0)</f>
        <v>0</v>
      </c>
      <c r="M242" s="41">
        <f>IF(M$19 = 1, SUM($F$169:M$169) - SUM($F$242:L$242), 0)</f>
        <v>0</v>
      </c>
      <c r="N242" s="41">
        <f>IF(N$19 = 1, SUM($F$169:N$169) - SUM($F$242:M$242), 0)</f>
        <v>-15000</v>
      </c>
      <c r="O242" s="41">
        <f>IF(O$19 = 1, SUM($F$169:O$169) - SUM($F$242:N$242), 0)</f>
        <v>0</v>
      </c>
      <c r="P242" s="41">
        <f>IF(P$19 = 1, SUM($F$169:P$169) - SUM($F$242:O$242), 0)</f>
        <v>0</v>
      </c>
      <c r="Q242" s="41">
        <f>IF(Q$19 = 1, SUM($F$169:Q$169) - SUM($F$242:P$242), 0)</f>
        <v>0</v>
      </c>
      <c r="R242" s="41">
        <f>IF(R$19 = 1, SUM($F$169:R$169) - SUM($F$242:Q$242), 0)</f>
        <v>-12000</v>
      </c>
      <c r="S242" s="38">
        <f t="shared" si="78"/>
        <v>-39000</v>
      </c>
    </row>
    <row r="243" spans="3:19" hidden="1" outlineLevel="1" x14ac:dyDescent="0.25">
      <c r="D243" s="40" t="s">
        <v>121</v>
      </c>
      <c r="F243" s="41">
        <f>IF( OR(F$16=1, F$18=1), F$169, 0)</f>
        <v>-3000</v>
      </c>
      <c r="G243" s="41">
        <f>IF( OR(G$16=1, G$18=1), SUM($F$169:G$169) - SUM($F$243:F$243), 0)</f>
        <v>0</v>
      </c>
      <c r="H243" s="41">
        <f>IF( OR(H$16=1, H$18=1), SUM($F$169:H$169) - SUM($F$243:G$243), 0)</f>
        <v>-6000</v>
      </c>
      <c r="I243" s="41">
        <f>IF( OR(I$16=1, I$18=1), SUM($F$169:I$169) - SUM($F$243:H$243), 0)</f>
        <v>0</v>
      </c>
      <c r="J243" s="41">
        <f>IF( OR(J$16=1, J$18=1), SUM($F$169:J$169) - SUM($F$243:I$243), 0)</f>
        <v>0</v>
      </c>
      <c r="K243" s="41">
        <f>IF( OR(K$16=1, K$18=1), SUM($F$169:K$169) - SUM($F$243:J$243), 0)</f>
        <v>-9000</v>
      </c>
      <c r="L243" s="41">
        <f>IF( OR(L$16=1, L$18=1), SUM($F$169:L$169) - SUM($F$243:K$243), 0)</f>
        <v>0</v>
      </c>
      <c r="M243" s="41">
        <f>IF( OR(M$16=1, M$18=1), SUM($F$169:M$169) - SUM($F$243:L$243), 0)</f>
        <v>-6000</v>
      </c>
      <c r="N243" s="41">
        <f>IF( OR(N$16=1, N$18=1), SUM($F$169:N$169) - SUM($F$243:M$243), 0)</f>
        <v>0</v>
      </c>
      <c r="O243" s="41">
        <f>IF( OR(O$16=1, O$18=1), SUM($F$169:O$169) - SUM($F$243:N$243), 0)</f>
        <v>-6000</v>
      </c>
      <c r="P243" s="41">
        <f>IF( OR(P$16=1, P$18=1), SUM($F$169:P$169) - SUM($F$243:O$243), 0)</f>
        <v>0</v>
      </c>
      <c r="Q243" s="41">
        <f>IF( OR(Q$16=1, Q$18=1), SUM($F$169:Q$169) - SUM($F$243:P$243), 0)</f>
        <v>-6000</v>
      </c>
      <c r="R243" s="41">
        <f>IF( OR(R$16=1, R$18=1), SUM($F$169:R$169) - SUM($F$243:Q$243), 0)</f>
        <v>0</v>
      </c>
      <c r="S243" s="38">
        <f t="shared" si="78"/>
        <v>-36000</v>
      </c>
    </row>
    <row r="244" spans="3:19" hidden="1" outlineLevel="1" x14ac:dyDescent="0.25">
      <c r="D244" s="40" t="s">
        <v>122</v>
      </c>
      <c r="F244" s="41">
        <f>IF( OR(F$17=1, F$19=1), F$169, 0)</f>
        <v>0</v>
      </c>
      <c r="G244" s="41">
        <f>IF( OR(G$17=1, G$19=1), SUM($F$169:G$169) - SUM($F$244:F$244), 0)</f>
        <v>-6000</v>
      </c>
      <c r="H244" s="41">
        <f>IF( OR(H$17=1, H$19=1), SUM($F$169:H$169) - SUM($F$244:G$244), 0)</f>
        <v>0</v>
      </c>
      <c r="I244" s="41">
        <f>IF( OR(I$17=1, I$19=1), SUM($F$169:I$169) - SUM($F$244:H$244), 0)</f>
        <v>-6000</v>
      </c>
      <c r="J244" s="41">
        <f>IF( OR(J$17=1, J$19=1), SUM($F$169:J$169) - SUM($F$244:I$244), 0)</f>
        <v>0</v>
      </c>
      <c r="K244" s="41">
        <f>IF( OR(K$17=1, K$19=1), SUM($F$169:K$169) - SUM($F$244:J$244), 0)</f>
        <v>0</v>
      </c>
      <c r="L244" s="41">
        <f>IF( OR(L$17=1, L$19=1), SUM($F$169:L$169) - SUM($F$244:K$244), 0)</f>
        <v>-9000</v>
      </c>
      <c r="M244" s="41">
        <f>IF( OR(M$17=1, M$19=1), SUM($F$169:M$169) - SUM($F$244:L$244), 0)</f>
        <v>0</v>
      </c>
      <c r="N244" s="41">
        <f>IF( OR(N$17=1, N$19=1), SUM($F$169:N$169) - SUM($F$244:M$244), 0)</f>
        <v>-6000</v>
      </c>
      <c r="O244" s="41">
        <f>IF( OR(O$17=1, O$19=1), SUM($F$169:O$169) - SUM($F$244:N$244), 0)</f>
        <v>0</v>
      </c>
      <c r="P244" s="41">
        <f>IF( OR(P$17=1, P$19=1), SUM($F$169:P$169) - SUM($F$244:O$244), 0)</f>
        <v>-6000</v>
      </c>
      <c r="Q244" s="41">
        <f>IF( OR(Q$17=1, Q$19=1), SUM($F$169:Q$169) - SUM($F$244:P$244), 0)</f>
        <v>0</v>
      </c>
      <c r="R244" s="41">
        <f>IF( OR(R$17=1, R$19=1), SUM($F$169:R$169) - SUM($F$244:Q$244), 0)</f>
        <v>-6000</v>
      </c>
      <c r="S244" s="38">
        <f t="shared" si="78"/>
        <v>-39000</v>
      </c>
    </row>
    <row r="245" spans="3:19" hidden="1" outlineLevel="1" x14ac:dyDescent="0.25">
      <c r="D245" s="40" t="s">
        <v>109</v>
      </c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38">
        <f t="shared" si="78"/>
        <v>0</v>
      </c>
    </row>
    <row r="246" spans="3:19" ht="5.0999999999999996" customHeight="1" x14ac:dyDescent="0.25"/>
    <row r="247" spans="3:19" collapsed="1" x14ac:dyDescent="0.25">
      <c r="C247" s="1" t="str">
        <f>C170</f>
        <v>Other disbursements</v>
      </c>
      <c r="D247" s="7" t="s">
        <v>113</v>
      </c>
      <c r="F247" s="16">
        <f>_xlfn.XLOOKUP($D$247, $D$248:$D$257, F248:F257)</f>
        <v>0</v>
      </c>
      <c r="G247" s="16">
        <f t="shared" ref="G247:R247" si="80">_xlfn.XLOOKUP($D$247, $D$248:$D$257, G248:G257)</f>
        <v>0</v>
      </c>
      <c r="H247" s="16">
        <f t="shared" si="80"/>
        <v>0</v>
      </c>
      <c r="I247" s="16">
        <f t="shared" si="80"/>
        <v>0</v>
      </c>
      <c r="J247" s="16">
        <f t="shared" si="80"/>
        <v>-5000</v>
      </c>
      <c r="K247" s="16">
        <f t="shared" si="80"/>
        <v>0</v>
      </c>
      <c r="L247" s="16">
        <f t="shared" si="80"/>
        <v>0</v>
      </c>
      <c r="M247" s="16">
        <f t="shared" si="80"/>
        <v>0</v>
      </c>
      <c r="N247" s="16">
        <f t="shared" si="80"/>
        <v>-4000</v>
      </c>
      <c r="O247" s="16">
        <f t="shared" si="80"/>
        <v>0</v>
      </c>
      <c r="P247" s="16">
        <f t="shared" si="80"/>
        <v>0</v>
      </c>
      <c r="Q247" s="16">
        <f t="shared" si="80"/>
        <v>0</v>
      </c>
      <c r="R247" s="16">
        <f t="shared" si="80"/>
        <v>-4000</v>
      </c>
      <c r="S247" s="38">
        <f>SUM(F247:R247)</f>
        <v>-13000</v>
      </c>
    </row>
    <row r="248" spans="3:19" hidden="1" outlineLevel="1" x14ac:dyDescent="0.25">
      <c r="D248" s="40" t="s">
        <v>216</v>
      </c>
      <c r="F248" s="41">
        <f>_xlfn.XLOOKUP(F$10, $F$23:$R$23, $F$170:$R$170, 0)</f>
        <v>0</v>
      </c>
      <c r="G248" s="41">
        <f t="shared" ref="G248:R248" si="81">_xlfn.XLOOKUP(G$10, $F$23:$R$23, $F$170:$R$170, 0)</f>
        <v>0</v>
      </c>
      <c r="H248" s="41">
        <f t="shared" si="81"/>
        <v>0</v>
      </c>
      <c r="I248" s="41">
        <f t="shared" si="81"/>
        <v>0</v>
      </c>
      <c r="J248" s="41">
        <f t="shared" si="81"/>
        <v>-1000</v>
      </c>
      <c r="K248" s="41">
        <f t="shared" si="81"/>
        <v>-1000</v>
      </c>
      <c r="L248" s="41">
        <f t="shared" si="81"/>
        <v>-1000</v>
      </c>
      <c r="M248" s="41">
        <f t="shared" si="81"/>
        <v>-1000</v>
      </c>
      <c r="N248" s="41">
        <f t="shared" si="81"/>
        <v>-1000</v>
      </c>
      <c r="O248" s="41">
        <f t="shared" si="81"/>
        <v>-1000</v>
      </c>
      <c r="P248" s="41">
        <f t="shared" si="81"/>
        <v>-1000</v>
      </c>
      <c r="Q248" s="41">
        <f t="shared" si="81"/>
        <v>-1000</v>
      </c>
      <c r="R248" s="41">
        <f t="shared" si="81"/>
        <v>-1000</v>
      </c>
      <c r="S248" s="38">
        <f t="shared" ref="S248:S257" si="82">SUM(F248:R248)</f>
        <v>-9000</v>
      </c>
    </row>
    <row r="249" spans="3:19" hidden="1" outlineLevel="1" x14ac:dyDescent="0.25">
      <c r="D249" s="40" t="s">
        <v>113</v>
      </c>
      <c r="F249" s="41">
        <f>IF(F$15 = 1, F$170, 0)</f>
        <v>0</v>
      </c>
      <c r="G249" s="41">
        <f>IF(G$15 = 1, SUM($F$170:G$170)- SUM($F$249:F$249), 0)</f>
        <v>0</v>
      </c>
      <c r="H249" s="41">
        <f>IF(H$15 = 1, SUM($F$170:H$170)- SUM($F$249:G$249), 0)</f>
        <v>0</v>
      </c>
      <c r="I249" s="41">
        <f>IF(I$15 = 1, SUM($F$170:I$170)- SUM($F$249:H$249), 0)</f>
        <v>0</v>
      </c>
      <c r="J249" s="41">
        <f>IF(J$15 = 1, SUM($F$170:J$170)- SUM($F$249:I$249), 0)</f>
        <v>-5000</v>
      </c>
      <c r="K249" s="41">
        <f>IF(K$15 = 1, SUM($F$170:K$170)- SUM($F$249:J$249), 0)</f>
        <v>0</v>
      </c>
      <c r="L249" s="41">
        <f>IF(L$15 = 1, SUM($F$170:L$170)- SUM($F$249:K$249), 0)</f>
        <v>0</v>
      </c>
      <c r="M249" s="41">
        <f>IF(M$15 = 1, SUM($F$170:M$170)- SUM($F$249:L$249), 0)</f>
        <v>0</v>
      </c>
      <c r="N249" s="41">
        <f>IF(N$15 = 1, SUM($F$170:N$170)- SUM($F$249:M$249), 0)</f>
        <v>-4000</v>
      </c>
      <c r="O249" s="41">
        <f>IF(O$15 = 1, SUM($F$170:O$170)- SUM($F$249:N$249), 0)</f>
        <v>0</v>
      </c>
      <c r="P249" s="41">
        <f>IF(P$15 = 1, SUM($F$170:P$170)- SUM($F$249:O$249), 0)</f>
        <v>0</v>
      </c>
      <c r="Q249" s="41">
        <f>IF(Q$15 = 1, SUM($F$170:Q$170)- SUM($F$249:P$249), 0)</f>
        <v>0</v>
      </c>
      <c r="R249" s="41">
        <f>IF(R$15 = 1, SUM($F$170:R$170)- SUM($F$249:Q$249), 0)</f>
        <v>-4000</v>
      </c>
      <c r="S249" s="38">
        <f t="shared" si="82"/>
        <v>-13000</v>
      </c>
    </row>
    <row r="250" spans="3:19" hidden="1" outlineLevel="1" x14ac:dyDescent="0.25">
      <c r="D250" s="40" t="s">
        <v>127</v>
      </c>
      <c r="F250" s="41">
        <f>F$170</f>
        <v>-1000</v>
      </c>
      <c r="G250" s="41">
        <f t="shared" ref="G250:R250" si="83">G$170</f>
        <v>-1000</v>
      </c>
      <c r="H250" s="41">
        <f t="shared" si="83"/>
        <v>-1000</v>
      </c>
      <c r="I250" s="41">
        <f t="shared" si="83"/>
        <v>-1000</v>
      </c>
      <c r="J250" s="41">
        <f t="shared" si="83"/>
        <v>-1000</v>
      </c>
      <c r="K250" s="41">
        <f t="shared" si="83"/>
        <v>-1000</v>
      </c>
      <c r="L250" s="41">
        <f t="shared" si="83"/>
        <v>-1000</v>
      </c>
      <c r="M250" s="41">
        <f t="shared" si="83"/>
        <v>-1000</v>
      </c>
      <c r="N250" s="41">
        <f t="shared" si="83"/>
        <v>-1000</v>
      </c>
      <c r="O250" s="41">
        <f t="shared" si="83"/>
        <v>-1000</v>
      </c>
      <c r="P250" s="41">
        <f t="shared" si="83"/>
        <v>-1000</v>
      </c>
      <c r="Q250" s="41">
        <f t="shared" si="83"/>
        <v>-1000</v>
      </c>
      <c r="R250" s="41">
        <f t="shared" si="83"/>
        <v>-1000</v>
      </c>
      <c r="S250" s="38">
        <f t="shared" si="82"/>
        <v>-13000</v>
      </c>
    </row>
    <row r="251" spans="3:19" hidden="1" outlineLevel="1" x14ac:dyDescent="0.25">
      <c r="D251" s="40" t="s">
        <v>120</v>
      </c>
      <c r="F251" s="41">
        <f>IF($F$16 = 1, $F$170, 0)</f>
        <v>-1000</v>
      </c>
      <c r="G251" s="41">
        <f>IF(G$16 = 1, SUM($F$170:G$170) - SUM($F$251:F$251), 0)</f>
        <v>0</v>
      </c>
      <c r="H251" s="41">
        <f>IF(H$16 = 1, SUM($F$170:H$170) - SUM($F$251:G$251), 0)</f>
        <v>0</v>
      </c>
      <c r="I251" s="41">
        <f>IF(I$16 = 1, SUM($F$170:I$170) - SUM($F$251:H$251), 0)</f>
        <v>0</v>
      </c>
      <c r="J251" s="41">
        <f>IF(J$16 = 1, SUM($F$170:J$170) - SUM($F$251:I$251), 0)</f>
        <v>0</v>
      </c>
      <c r="K251" s="41">
        <f>IF(K$16 = 1, SUM($F$170:K$170) - SUM($F$251:J$251), 0)</f>
        <v>-5000</v>
      </c>
      <c r="L251" s="41">
        <f>IF(L$16 = 1, SUM($F$170:L$170) - SUM($F$251:K$251), 0)</f>
        <v>0</v>
      </c>
      <c r="M251" s="41">
        <f>IF(M$16 = 1, SUM($F$170:M$170) - SUM($F$251:L$251), 0)</f>
        <v>0</v>
      </c>
      <c r="N251" s="41">
        <f>IF(N$16 = 1, SUM($F$170:N$170) - SUM($F$251:M$251), 0)</f>
        <v>0</v>
      </c>
      <c r="O251" s="41">
        <f>IF(O$16 = 1, SUM($F$170:O$170) - SUM($F$251:N$251), 0)</f>
        <v>-4000</v>
      </c>
      <c r="P251" s="41">
        <f>IF(P$16 = 1, SUM($F$170:P$170) - SUM($F$251:O$251), 0)</f>
        <v>0</v>
      </c>
      <c r="Q251" s="41">
        <f>IF(Q$16 = 1, SUM($F$170:Q$170) - SUM($F$251:P$251), 0)</f>
        <v>0</v>
      </c>
      <c r="R251" s="41">
        <f>IF(R$16 = 1, SUM($F$170:R$170) - SUM($F$251:Q$251), 0)</f>
        <v>0</v>
      </c>
      <c r="S251" s="38">
        <f t="shared" si="82"/>
        <v>-10000</v>
      </c>
    </row>
    <row r="252" spans="3:19" hidden="1" outlineLevel="1" x14ac:dyDescent="0.25">
      <c r="D252" s="40" t="s">
        <v>123</v>
      </c>
      <c r="F252" s="41">
        <f>IF($F$17 = 1, $F$170, 0)</f>
        <v>0</v>
      </c>
      <c r="G252" s="41">
        <f>IF(G$17 = 1, SUM($F$170:G$170) - SUM($F$252:F$252), 0)</f>
        <v>-2000</v>
      </c>
      <c r="H252" s="41">
        <f>IF(H$17 = 1, SUM($F$170:H$170) - SUM($F$252:G$252), 0)</f>
        <v>0</v>
      </c>
      <c r="I252" s="41">
        <f>IF(I$17 = 1, SUM($F$170:I$170) - SUM($F$252:H$252), 0)</f>
        <v>0</v>
      </c>
      <c r="J252" s="41">
        <f>IF(J$17 = 1, SUM($F$170:J$170) - SUM($F$252:I$252), 0)</f>
        <v>0</v>
      </c>
      <c r="K252" s="41">
        <f>IF(K$17 = 1, SUM($F$170:K$170) - SUM($F$252:J$252), 0)</f>
        <v>0</v>
      </c>
      <c r="L252" s="41">
        <f>IF(L$17 = 1, SUM($F$170:L$170) - SUM($F$252:K$252), 0)</f>
        <v>-5000</v>
      </c>
      <c r="M252" s="41">
        <f>IF(M$17 = 1, SUM($F$170:M$170) - SUM($F$252:L$252), 0)</f>
        <v>0</v>
      </c>
      <c r="N252" s="41">
        <f>IF(N$17 = 1, SUM($F$170:N$170) - SUM($F$252:M$252), 0)</f>
        <v>0</v>
      </c>
      <c r="O252" s="41">
        <f>IF(O$17 = 1, SUM($F$170:O$170) - SUM($F$252:N$252), 0)</f>
        <v>0</v>
      </c>
      <c r="P252" s="41">
        <f>IF(P$17 = 1, SUM($F$170:P$170) - SUM($F$252:O$252), 0)</f>
        <v>-4000</v>
      </c>
      <c r="Q252" s="41">
        <f>IF(Q$17 = 1, SUM($F$170:Q$170) - SUM($F$252:P$252), 0)</f>
        <v>0</v>
      </c>
      <c r="R252" s="41">
        <f>IF(R$17 = 1, SUM($F$170:R$170) - SUM($F$252:Q$252), 0)</f>
        <v>0</v>
      </c>
      <c r="S252" s="38">
        <f t="shared" si="82"/>
        <v>-11000</v>
      </c>
    </row>
    <row r="253" spans="3:19" hidden="1" outlineLevel="1" x14ac:dyDescent="0.25">
      <c r="D253" s="40" t="s">
        <v>124</v>
      </c>
      <c r="F253" s="41">
        <f>IF($F$18 = 1, $F$170, 0)</f>
        <v>0</v>
      </c>
      <c r="G253" s="41">
        <f>IF(G$18 = 1, SUM($F$170:G$170) - SUM($F$253:F$253), 0)</f>
        <v>0</v>
      </c>
      <c r="H253" s="41">
        <f>IF(H$18 = 1, SUM($F$170:H$170) - SUM($F$253:G$253), 0)</f>
        <v>-3000</v>
      </c>
      <c r="I253" s="41">
        <f>IF(I$18 = 1, SUM($F$170:I$170) - SUM($F$253:H$253), 0)</f>
        <v>0</v>
      </c>
      <c r="J253" s="41">
        <f>IF(J$18 = 1, SUM($F$170:J$170) - SUM($F$253:I$253), 0)</f>
        <v>0</v>
      </c>
      <c r="K253" s="41">
        <f>IF(K$18 = 1, SUM($F$170:K$170) - SUM($F$253:J$253), 0)</f>
        <v>0</v>
      </c>
      <c r="L253" s="41">
        <f>IF(L$18 = 1, SUM($F$170:L$170) - SUM($F$253:K$253), 0)</f>
        <v>0</v>
      </c>
      <c r="M253" s="41">
        <f>IF(M$18 = 1, SUM($F$170:M$170) - SUM($F$253:L$253), 0)</f>
        <v>-5000</v>
      </c>
      <c r="N253" s="41">
        <f>IF(N$18 = 1, SUM($F$170:N$170) - SUM($F$253:M$253), 0)</f>
        <v>0</v>
      </c>
      <c r="O253" s="41">
        <f>IF(O$18 = 1, SUM($F$170:O$170) - SUM($F$253:N$253), 0)</f>
        <v>0</v>
      </c>
      <c r="P253" s="41">
        <f>IF(P$18 = 1, SUM($F$170:P$170) - SUM($F$253:O$253), 0)</f>
        <v>0</v>
      </c>
      <c r="Q253" s="41">
        <f>IF(Q$18 = 1, SUM($F$170:Q$170) - SUM($F$253:P$253), 0)</f>
        <v>-4000</v>
      </c>
      <c r="R253" s="41">
        <f>IF(R$18 = 1, SUM($F$170:R$170) - SUM($F$253:Q$253), 0)</f>
        <v>0</v>
      </c>
      <c r="S253" s="38">
        <f t="shared" si="82"/>
        <v>-12000</v>
      </c>
    </row>
    <row r="254" spans="3:19" hidden="1" outlineLevel="1" x14ac:dyDescent="0.25">
      <c r="D254" s="40" t="s">
        <v>125</v>
      </c>
      <c r="F254" s="41">
        <f>IF($F$19 = 1, $F$170, 0)</f>
        <v>0</v>
      </c>
      <c r="G254" s="41">
        <f>IF(G$19 = 1, SUM($F$170:G$170) - SUM($F$254:F$254), 0)</f>
        <v>0</v>
      </c>
      <c r="H254" s="41">
        <f>IF(H$19 = 1, SUM($F$170:H$170) - SUM($F$254:G$254), 0)</f>
        <v>0</v>
      </c>
      <c r="I254" s="41">
        <f>IF(I$19 = 1, SUM($F$170:I$170) - SUM($F$254:H$254), 0)</f>
        <v>-4000</v>
      </c>
      <c r="J254" s="41">
        <f>IF(J$19 = 1, SUM($F$170:J$170) - SUM($F$254:I$254), 0)</f>
        <v>0</v>
      </c>
      <c r="K254" s="41">
        <f>IF(K$19 = 1, SUM($F$170:K$170) - SUM($F$254:J$254), 0)</f>
        <v>0</v>
      </c>
      <c r="L254" s="41">
        <f>IF(L$19 = 1, SUM($F$170:L$170) - SUM($F$254:K$254), 0)</f>
        <v>0</v>
      </c>
      <c r="M254" s="41">
        <f>IF(M$19 = 1, SUM($F$170:M$170) - SUM($F$254:L$254), 0)</f>
        <v>0</v>
      </c>
      <c r="N254" s="41">
        <f>IF(N$19 = 1, SUM($F$170:N$170) - SUM($F$254:M$254), 0)</f>
        <v>-5000</v>
      </c>
      <c r="O254" s="41">
        <f>IF(O$19 = 1, SUM($F$170:O$170) - SUM($F$254:N$254), 0)</f>
        <v>0</v>
      </c>
      <c r="P254" s="41">
        <f>IF(P$19 = 1, SUM($F$170:P$170) - SUM($F$254:O$254), 0)</f>
        <v>0</v>
      </c>
      <c r="Q254" s="41">
        <f>IF(Q$19 = 1, SUM($F$170:Q$170) - SUM($F$254:P$254), 0)</f>
        <v>0</v>
      </c>
      <c r="R254" s="41">
        <f>IF(R$19 = 1, SUM($F$170:R$170) - SUM($F$254:Q$254), 0)</f>
        <v>-4000</v>
      </c>
      <c r="S254" s="38">
        <f t="shared" si="82"/>
        <v>-13000</v>
      </c>
    </row>
    <row r="255" spans="3:19" hidden="1" outlineLevel="1" x14ac:dyDescent="0.25">
      <c r="D255" s="40" t="s">
        <v>121</v>
      </c>
      <c r="F255" s="41">
        <f>IF( OR(F$16=1, F$18=1), F$170, 0)</f>
        <v>-1000</v>
      </c>
      <c r="G255" s="41">
        <f>IF( OR(G$16=1, G$18=1), SUM($F$170:G$170) - SUM($F$255:F$255), 0)</f>
        <v>0</v>
      </c>
      <c r="H255" s="41">
        <f>IF( OR(H$16=1, H$18=1), SUM($F$170:H$170) - SUM($F$255:G$255), 0)</f>
        <v>-2000</v>
      </c>
      <c r="I255" s="41">
        <f>IF( OR(I$16=1, I$18=1), SUM($F$170:I$170) - SUM($F$255:H$255), 0)</f>
        <v>0</v>
      </c>
      <c r="J255" s="41">
        <f>IF( OR(J$16=1, J$18=1), SUM($F$170:J$170) - SUM($F$255:I$255), 0)</f>
        <v>0</v>
      </c>
      <c r="K255" s="41">
        <f>IF( OR(K$16=1, K$18=1), SUM($F$170:K$170) - SUM($F$255:J$255), 0)</f>
        <v>-3000</v>
      </c>
      <c r="L255" s="41">
        <f>IF( OR(L$16=1, L$18=1), SUM($F$170:L$170) - SUM($F$255:K$255), 0)</f>
        <v>0</v>
      </c>
      <c r="M255" s="41">
        <f>IF( OR(M$16=1, M$18=1), SUM($F$170:M$170) - SUM($F$255:L$255), 0)</f>
        <v>-2000</v>
      </c>
      <c r="N255" s="41">
        <f>IF( OR(N$16=1, N$18=1), SUM($F$170:N$170) - SUM($F$255:M$255), 0)</f>
        <v>0</v>
      </c>
      <c r="O255" s="41">
        <f>IF( OR(O$16=1, O$18=1), SUM($F$170:O$170) - SUM($F$255:N$255), 0)</f>
        <v>-2000</v>
      </c>
      <c r="P255" s="41">
        <f>IF( OR(P$16=1, P$18=1), SUM($F$170:P$170) - SUM($F$255:O$255), 0)</f>
        <v>0</v>
      </c>
      <c r="Q255" s="41">
        <f>IF( OR(Q$16=1, Q$18=1), SUM($F$170:Q$170) - SUM($F$255:P$255), 0)</f>
        <v>-2000</v>
      </c>
      <c r="R255" s="41">
        <f>IF( OR(R$16=1, R$18=1), SUM($F$170:R$170) - SUM($F$255:Q$255), 0)</f>
        <v>0</v>
      </c>
      <c r="S255" s="38">
        <f t="shared" si="82"/>
        <v>-12000</v>
      </c>
    </row>
    <row r="256" spans="3:19" hidden="1" outlineLevel="1" x14ac:dyDescent="0.25">
      <c r="D256" s="40" t="s">
        <v>122</v>
      </c>
      <c r="F256" s="41">
        <f>IF( OR(F$17=1, F$19=1), F$170, 0)</f>
        <v>0</v>
      </c>
      <c r="G256" s="41">
        <f>IF( OR(G$17=1, G$19=1), SUM($F$170:G$170) - SUM($F$256:F$256), 0)</f>
        <v>-2000</v>
      </c>
      <c r="H256" s="41">
        <f>IF( OR(H$17=1, H$19=1), SUM($F$170:H$170) - SUM($F$256:G$256), 0)</f>
        <v>0</v>
      </c>
      <c r="I256" s="41">
        <f>IF( OR(I$17=1, I$19=1), SUM($F$170:I$170) - SUM($F$256:H$256), 0)</f>
        <v>-2000</v>
      </c>
      <c r="J256" s="41">
        <f>IF( OR(J$17=1, J$19=1), SUM($F$170:J$170) - SUM($F$256:I$256), 0)</f>
        <v>0</v>
      </c>
      <c r="K256" s="41">
        <f>IF( OR(K$17=1, K$19=1), SUM($F$170:K$170) - SUM($F$256:J$256), 0)</f>
        <v>0</v>
      </c>
      <c r="L256" s="41">
        <f>IF( OR(L$17=1, L$19=1), SUM($F$170:L$170) - SUM($F$256:K$256), 0)</f>
        <v>-3000</v>
      </c>
      <c r="M256" s="41">
        <f>IF( OR(M$17=1, M$19=1), SUM($F$170:M$170) - SUM($F$256:L$256), 0)</f>
        <v>0</v>
      </c>
      <c r="N256" s="41">
        <f>IF( OR(N$17=1, N$19=1), SUM($F$170:N$170) - SUM($F$256:M$256), 0)</f>
        <v>-2000</v>
      </c>
      <c r="O256" s="41">
        <f>IF( OR(O$17=1, O$19=1), SUM($F$170:O$170) - SUM($F$256:N$256), 0)</f>
        <v>0</v>
      </c>
      <c r="P256" s="41">
        <f>IF( OR(P$17=1, P$19=1), SUM($F$170:P$170) - SUM($F$256:O$256), 0)</f>
        <v>-2000</v>
      </c>
      <c r="Q256" s="41">
        <f>IF( OR(Q$17=1, Q$19=1), SUM($F$170:Q$170) - SUM($F$256:P$256), 0)</f>
        <v>0</v>
      </c>
      <c r="R256" s="41">
        <f>IF( OR(R$17=1, R$19=1), SUM($F$170:R$170) - SUM($F$256:Q$256), 0)</f>
        <v>-2000</v>
      </c>
      <c r="S256" s="38">
        <f t="shared" si="82"/>
        <v>-13000</v>
      </c>
    </row>
    <row r="257" spans="4:19" hidden="1" outlineLevel="1" x14ac:dyDescent="0.25">
      <c r="D257" s="40" t="s">
        <v>109</v>
      </c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38">
        <f t="shared" si="82"/>
        <v>0</v>
      </c>
    </row>
  </sheetData>
  <dataValidations count="1">
    <dataValidation type="list" allowBlank="1" showInputMessage="1" showErrorMessage="1" sqref="D41 D101 D89 D77 D65 D53 D124 D136 D148 D175 D187 D199 D211 D223 D235 D247" xr:uid="{154F1AB5-FEC8-47A6-AC2A-0559CED32ACD}">
      <formula1>$D$42:$D$51</formula1>
    </dataValidation>
  </dataValidations>
  <hyperlinks>
    <hyperlink ref="S2" location="Index!A1" display="Home" xr:uid="{CAD85C53-07BF-4398-9B8D-1BB13AA1B078}"/>
  </hyperlinks>
  <pageMargins left="0.7" right="0.7" top="0.75" bottom="0.75" header="0.3" footer="0.3"/>
  <ignoredErrors>
    <ignoredError sqref="G124:S133 G136:R145 G148:S157 G177:S184 G189:S196 G201:S208 G211:R220 G223:R232 G235:R244 G247:R256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94394-6B60-4322-BDDC-8DE759FEE5DD}">
  <sheetPr codeName="Sheet13">
    <tabColor theme="9" tint="0.79998168889431442"/>
  </sheetPr>
  <dimension ref="A1:N15"/>
  <sheetViews>
    <sheetView showGridLines="0" zoomScale="85" zoomScaleNormal="85" workbookViewId="0">
      <selection activeCell="C9" sqref="C9"/>
    </sheetView>
  </sheetViews>
  <sheetFormatPr defaultColWidth="0" defaultRowHeight="13.5" x14ac:dyDescent="0.25"/>
  <cols>
    <col min="1" max="2" width="1.7109375" style="1" customWidth="1"/>
    <col min="3" max="3" width="27.140625" style="1" bestFit="1" customWidth="1"/>
    <col min="4" max="4" width="1.7109375" style="1" customWidth="1"/>
    <col min="5" max="5" width="20.7109375" style="1" customWidth="1"/>
    <col min="6" max="6" width="1.7109375" style="1" customWidth="1"/>
    <col min="7" max="7" width="20.7109375" style="1" customWidth="1"/>
    <col min="8" max="8" width="1.7109375" style="1" customWidth="1"/>
    <col min="9" max="9" width="20.7109375" style="1" customWidth="1"/>
    <col min="10" max="10" width="1.7109375" style="1" customWidth="1"/>
    <col min="11" max="11" width="21.140625" style="1" bestFit="1" customWidth="1"/>
    <col min="12" max="12" width="1.7109375" style="1" customWidth="1"/>
    <col min="13" max="13" width="28" style="1" bestFit="1" customWidth="1"/>
    <col min="14" max="14" width="1.7109375" style="1" customWidth="1"/>
    <col min="15" max="16384" width="9.140625" style="1" hidden="1"/>
  </cols>
  <sheetData>
    <row r="1" spans="1:14" x14ac:dyDescent="0.25">
      <c r="A1" s="3"/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</row>
    <row r="2" spans="1:14" ht="21" x14ac:dyDescent="0.35">
      <c r="A2" s="3"/>
      <c r="B2" s="4" t="s">
        <v>217</v>
      </c>
      <c r="C2" s="4"/>
      <c r="D2" s="4"/>
      <c r="E2" s="3"/>
      <c r="F2" s="3"/>
      <c r="G2" s="2"/>
      <c r="H2" s="2"/>
      <c r="I2" s="2"/>
      <c r="J2" s="2"/>
      <c r="K2" s="2"/>
      <c r="L2" s="2"/>
      <c r="M2" s="70" t="s">
        <v>211</v>
      </c>
      <c r="N2" s="2"/>
    </row>
    <row r="3" spans="1:14" ht="19.5" x14ac:dyDescent="0.3">
      <c r="A3" s="3"/>
      <c r="B3" s="5" t="s">
        <v>187</v>
      </c>
      <c r="C3" s="5"/>
      <c r="D3" s="5"/>
      <c r="E3" s="3"/>
      <c r="F3" s="3"/>
      <c r="G3" s="2"/>
      <c r="H3" s="2"/>
      <c r="I3" s="2"/>
      <c r="J3" s="2"/>
      <c r="K3" s="2"/>
      <c r="L3" s="2"/>
      <c r="M3" s="2"/>
      <c r="N3" s="2"/>
    </row>
    <row r="4" spans="1:14" x14ac:dyDescent="0.25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</row>
    <row r="7" spans="1:14" x14ac:dyDescent="0.25">
      <c r="C7" s="9" t="s">
        <v>4</v>
      </c>
      <c r="E7" s="9" t="str">
        <f>$C$8</f>
        <v>Receipts</v>
      </c>
      <c r="G7" s="9" t="str">
        <f>$C$9</f>
        <v>COGS</v>
      </c>
      <c r="I7" s="9" t="str">
        <f>$C$10</f>
        <v>Payroll</v>
      </c>
      <c r="K7" s="9" t="str">
        <f>$C$11</f>
        <v>Other_operating_expenses</v>
      </c>
      <c r="M7" s="9" t="str">
        <f>$C$12</f>
        <v>Non_operating</v>
      </c>
    </row>
    <row r="8" spans="1:14" x14ac:dyDescent="0.25">
      <c r="C8" s="7" t="s">
        <v>188</v>
      </c>
      <c r="E8" s="7" t="s">
        <v>104</v>
      </c>
      <c r="G8" s="7" t="s">
        <v>133</v>
      </c>
      <c r="I8" s="54" t="s">
        <v>141</v>
      </c>
      <c r="K8" s="7" t="s">
        <v>68</v>
      </c>
      <c r="M8" s="7" t="s">
        <v>77</v>
      </c>
    </row>
    <row r="9" spans="1:14" x14ac:dyDescent="0.25">
      <c r="C9" s="7" t="s">
        <v>132</v>
      </c>
      <c r="E9" s="7" t="s">
        <v>105</v>
      </c>
      <c r="G9" s="7" t="s">
        <v>146</v>
      </c>
      <c r="I9" s="54" t="s">
        <v>142</v>
      </c>
      <c r="K9" s="7" t="s">
        <v>69</v>
      </c>
      <c r="M9" s="7" t="s">
        <v>78</v>
      </c>
    </row>
    <row r="10" spans="1:14" x14ac:dyDescent="0.25">
      <c r="C10" s="7" t="s">
        <v>67</v>
      </c>
      <c r="E10" s="7" t="s">
        <v>128</v>
      </c>
      <c r="G10" s="7" t="s">
        <v>134</v>
      </c>
      <c r="I10" s="54" t="s">
        <v>143</v>
      </c>
      <c r="K10" s="7" t="s">
        <v>70</v>
      </c>
      <c r="M10" s="7" t="s">
        <v>79</v>
      </c>
    </row>
    <row r="11" spans="1:14" x14ac:dyDescent="0.25">
      <c r="C11" s="7" t="s">
        <v>189</v>
      </c>
      <c r="E11" s="7" t="s">
        <v>130</v>
      </c>
      <c r="G11" s="7" t="s">
        <v>135</v>
      </c>
      <c r="K11" s="7" t="s">
        <v>71</v>
      </c>
      <c r="M11" s="7" t="s">
        <v>80</v>
      </c>
    </row>
    <row r="12" spans="1:14" x14ac:dyDescent="0.25">
      <c r="C12" s="7" t="s">
        <v>190</v>
      </c>
      <c r="E12" s="7" t="s">
        <v>129</v>
      </c>
      <c r="G12" s="7" t="s">
        <v>136</v>
      </c>
      <c r="K12" s="7" t="s">
        <v>72</v>
      </c>
      <c r="M12" s="7" t="s">
        <v>81</v>
      </c>
    </row>
    <row r="13" spans="1:14" x14ac:dyDescent="0.25">
      <c r="G13" s="7" t="s">
        <v>137</v>
      </c>
      <c r="K13" s="7" t="s">
        <v>73</v>
      </c>
      <c r="M13" s="7" t="s">
        <v>82</v>
      </c>
    </row>
    <row r="14" spans="1:14" x14ac:dyDescent="0.25">
      <c r="K14" s="7" t="s">
        <v>74</v>
      </c>
      <c r="M14" s="7" t="s">
        <v>83</v>
      </c>
    </row>
    <row r="15" spans="1:14" x14ac:dyDescent="0.25">
      <c r="M15" s="7" t="s">
        <v>84</v>
      </c>
    </row>
  </sheetData>
  <hyperlinks>
    <hyperlink ref="M2" location="Index!A1" display="Home" xr:uid="{9F4A5F28-B92E-4CC3-9A5D-7178B0F5BE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Disclaimer!</vt:lpstr>
      <vt:lpstr>Index</vt:lpstr>
      <vt:lpstr>Outputs&gt;&gt;</vt:lpstr>
      <vt:lpstr>Dashboard</vt:lpstr>
      <vt:lpstr>13W CFF</vt:lpstr>
      <vt:lpstr>Cash actuals</vt:lpstr>
      <vt:lpstr>Data input&gt;&gt;</vt:lpstr>
      <vt:lpstr>Bank postings</vt:lpstr>
      <vt:lpstr>AR report</vt:lpstr>
      <vt:lpstr>AP report</vt:lpstr>
      <vt:lpstr>New sales</vt:lpstr>
      <vt:lpstr>New purchases</vt:lpstr>
      <vt:lpstr>Category lookups</vt:lpstr>
      <vt:lpstr>COGS</vt:lpstr>
      <vt:lpstr>Non_operating</vt:lpstr>
      <vt:lpstr>Other_operating_expenses</vt:lpstr>
      <vt:lpstr>Payroll</vt:lpstr>
      <vt:lpstr>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Gunes</dc:creator>
  <cp:lastModifiedBy>Deniz Gunes</cp:lastModifiedBy>
  <dcterms:created xsi:type="dcterms:W3CDTF">2025-08-03T12:48:03Z</dcterms:created>
  <dcterms:modified xsi:type="dcterms:W3CDTF">2026-06-10T17:56:55Z</dcterms:modified>
</cp:coreProperties>
</file>